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320" windowHeight="7755" tabRatio="620" activeTab="0"/>
  </bookViews>
  <sheets>
    <sheet name="SKPA &amp; BAND" sheetId="1" r:id="rId1"/>
    <sheet name="STANDARD 1" sheetId="2" r:id="rId2"/>
    <sheet name="STANDARD 2" sheetId="3" r:id="rId3"/>
    <sheet name="STANDARD 3" sheetId="4" r:id="rId4"/>
    <sheet name="STANDARD 4" sheetId="5" r:id="rId5"/>
    <sheet name="STANDARD 5" sheetId="6" r:id="rId6"/>
  </sheets>
  <definedNames/>
  <calcPr fullCalcOnLoad="1"/>
</workbook>
</file>

<file path=xl/sharedStrings.xml><?xml version="1.0" encoding="utf-8"?>
<sst xmlns="http://schemas.openxmlformats.org/spreadsheetml/2006/main" count="509" uniqueCount="248">
  <si>
    <t>Kepimpinan</t>
  </si>
  <si>
    <t>NO. ASPEK</t>
  </si>
  <si>
    <t>ASPEK</t>
  </si>
  <si>
    <t>KRITERIA KRITIKAL</t>
  </si>
  <si>
    <t>1.1.1</t>
  </si>
  <si>
    <t>Gaya kepimpinan</t>
  </si>
  <si>
    <t>(Skor 1-6)</t>
  </si>
  <si>
    <t>1.1.2</t>
  </si>
  <si>
    <t>Kemahiran memotivasi dan menggerakkan warga asrama</t>
  </si>
  <si>
    <t>Kepimpinan sekolah memotivasikan warga asrama  untuk meningkatkan kualiti kerja yang cemerlang</t>
  </si>
  <si>
    <t>1.1.3</t>
  </si>
  <si>
    <t>1.1.4</t>
  </si>
  <si>
    <t>Budaya Penyayang dan Kekeluargaan</t>
  </si>
  <si>
    <t>Kepimpinan sekolah mengamalkan budaya penyayang dan kekeluargaan dalam kalangan warga asrama.</t>
  </si>
  <si>
    <t>1.1.5</t>
  </si>
  <si>
    <t>Peranan Guru Bimbingan dan Kaunseling</t>
  </si>
  <si>
    <t>Jumlah Skor Diperolehi</t>
  </si>
  <si>
    <t>Skor Min</t>
  </si>
  <si>
    <t>Peratus Pencapaian</t>
  </si>
  <si>
    <t>Taraf Pencapaian</t>
  </si>
  <si>
    <t>Peratus Pencapaian Menurut Wajaran (5%)</t>
  </si>
  <si>
    <t>SKOR</t>
  </si>
  <si>
    <t>Keterangan Skor</t>
  </si>
  <si>
    <t>Konsep "Kemenjadian Murid Asrama Tanggungjawab Bersama"</t>
  </si>
  <si>
    <t>Hala Tuju</t>
  </si>
  <si>
    <t>STANDARD 1  :  KEPIMPINAN, HALA TUJU &amp; PENGURUSAN ASRAMA (20%)</t>
  </si>
  <si>
    <t>Pembangunan Sahsiah</t>
  </si>
  <si>
    <t>Akademik</t>
  </si>
  <si>
    <t>Sosial</t>
  </si>
  <si>
    <t>Kepimpinan Murid</t>
  </si>
  <si>
    <t>Kokurikulum</t>
  </si>
  <si>
    <t>STANDARD 3 : PENGURUSAN PRASARANA / FIZIKAL (20%)</t>
  </si>
  <si>
    <t>Bekalan Makanan Bermasak</t>
  </si>
  <si>
    <t>STANDARD 5  :  PEMATUHAN KONTRAK KERAJAAN (10%)</t>
  </si>
  <si>
    <t>Memiliki gaya kepimpinan yang dapat membawa seluruh warga sekolah dan asrama ke arah pencapaian kecemerlangan</t>
  </si>
  <si>
    <t>1.2.1</t>
  </si>
  <si>
    <t>Penetapan dan pelaksanaan hala tuju</t>
  </si>
  <si>
    <t>Kepimpinan sekolah memastikan visi dan misi asrama menjadi hala tuju seluruh warga sekolah dan asrama ke arah pencapaian matlamat dan objektif yang ditetapkan.</t>
  </si>
  <si>
    <t>1.2.2</t>
  </si>
  <si>
    <t>Kemahiran merancang</t>
  </si>
  <si>
    <t>1.2.3</t>
  </si>
  <si>
    <t>Amalan "Best Practices"</t>
  </si>
  <si>
    <t>Kepimpinan sekolah mewujudkan amalan "best practices"  dalam kalangan warga asrama.</t>
  </si>
  <si>
    <t>1.3.1</t>
  </si>
  <si>
    <t>Jawatankuasa Pengurusan Asrama</t>
  </si>
  <si>
    <t>1.3.2</t>
  </si>
  <si>
    <t>Pengurusan Kewangan, Aset dan Penyenggaraan</t>
  </si>
  <si>
    <t>Kepimpinan sekolah memastikan pengurusan kewangan aset dan penyenggaraan diurus dengan baik dan sempurna.</t>
  </si>
  <si>
    <t>1.3.3</t>
  </si>
  <si>
    <t>Pemantauan dan Pelaporan</t>
  </si>
  <si>
    <t>Kepimpinan sekolah memastikan pemantauan dan pelaporan asrama diurus dengan baik dan kemaskini.</t>
  </si>
  <si>
    <t>1.3.4</t>
  </si>
  <si>
    <t>Pengurusan Maklumat</t>
  </si>
  <si>
    <t>Kepimpinan sekolah memastikan data dan maklumat asrama diurus supaya mudah diakses, kemaskini dan dimanfaatkan.</t>
  </si>
  <si>
    <t>1.3.5</t>
  </si>
  <si>
    <t>1.3.6</t>
  </si>
  <si>
    <t>Profil Murid</t>
  </si>
  <si>
    <t>Kepimpinan sekolah menyelia urus profil murid supaya mudah diakses dan dimanfaatkan</t>
  </si>
  <si>
    <t>1.3.7</t>
  </si>
  <si>
    <t>1.3.8</t>
  </si>
  <si>
    <t>Agensi Luar</t>
  </si>
  <si>
    <t>Kepimpinan sekolah mengambil peluang mewujudkan hubungan erat dengan agensi luar</t>
  </si>
  <si>
    <t>1.3.9</t>
  </si>
  <si>
    <t>Pengurusan Personel</t>
  </si>
  <si>
    <t>Kepimpinan sekolah memastikan pengurusan personel asrama ditadbir urus  secara adil, telus dan cekap.</t>
  </si>
  <si>
    <t>2.1.1</t>
  </si>
  <si>
    <t>Kerohanian/Keagamaan/Nilai Murni</t>
  </si>
  <si>
    <t>Murid Asrama Memperlihatkan Tingkah Laku Yang Positif</t>
  </si>
  <si>
    <t>2.1.2</t>
  </si>
  <si>
    <t>Program "Homeroom"</t>
  </si>
  <si>
    <t>2.1.3</t>
  </si>
  <si>
    <t>Amalan dan Penerapan "Esprit de Corps"</t>
  </si>
  <si>
    <t>Memupuk Semangat Kekitaan dan Kerjasama</t>
  </si>
  <si>
    <t>2.2.1</t>
  </si>
  <si>
    <t>Penglibatan Semua Dalam Aktiviti pembelajaran Murid Asrama Secara Teratur</t>
  </si>
  <si>
    <t>2.2.2</t>
  </si>
  <si>
    <t>2.2.3</t>
  </si>
  <si>
    <t>Kemahiran Cara Belajar</t>
  </si>
  <si>
    <t>Murid Asrama Menguasai Kemahiran Belajar Bagi Meningkatkan Pencapaian Akademik</t>
  </si>
  <si>
    <t>2.2.4</t>
  </si>
  <si>
    <t>Kelas Subjek Kritikal</t>
  </si>
  <si>
    <t>Murid Asrama dapat meningkatkan pencapaian Dalam Subjek Kritikal</t>
  </si>
  <si>
    <t>2.3.1</t>
  </si>
  <si>
    <t>Aktiviti Masa Senggang</t>
  </si>
  <si>
    <t>Merancang Dan Melaksanakan Aktiviti Yang Menyeronokkan Dan Mengurangkan Stress</t>
  </si>
  <si>
    <t>2.3.2</t>
  </si>
  <si>
    <t>Kelas Bahasa Perpaduan (Komunikasi)</t>
  </si>
  <si>
    <t>Mewujudkan Perpaduan Melalui Bahasa</t>
  </si>
  <si>
    <t>2.4.1</t>
  </si>
  <si>
    <t xml:space="preserve">Jawatankuasa / Biro Murid </t>
  </si>
  <si>
    <t>Kepimpinan Jawatankuasa / Biro Murid asrama mengamalkan gaya kepimpinan berkesan untuk menggembleng tenaga warga asrama ke arah pencapaian matlamat organisasi</t>
  </si>
  <si>
    <t>2.4.2</t>
  </si>
  <si>
    <t>Kepimpinan dan Softskill</t>
  </si>
  <si>
    <t>Kepimpinan asrama mengamalkan softskill berkesan untuk perkongsian idea dan maklumat.</t>
  </si>
  <si>
    <t>2.5.1</t>
  </si>
  <si>
    <t>Kebitaraan Asrama</t>
  </si>
  <si>
    <t>2.5.2</t>
  </si>
  <si>
    <t>Engagement  Antara Asrama</t>
  </si>
  <si>
    <t>Permuafakatan diwujudkan untuk memperoleh sumbangan dan sokongan pelbagai pihak bagi manfaat asrama.</t>
  </si>
  <si>
    <t>2.5.3</t>
  </si>
  <si>
    <t>Penerokaan Aktiviti Baharu</t>
  </si>
  <si>
    <t>Perancangan dan pelaksanaan aktiviti baharu meningkatkan kecemerlangan dalam akademik dan kokurikulum serta pengurusan organisasi</t>
  </si>
  <si>
    <t>Kebersihan &amp; Kondusif (Persekitaran)</t>
  </si>
  <si>
    <t>Kebersihan persekitaran dan suasana yang kondusif diwujudkan bagi memastikan kesejahteraan warga asrama.</t>
  </si>
  <si>
    <t>Penginapan Murid</t>
  </si>
  <si>
    <t>Kemudahan penginapan diurus untuk memastikan keselesaan warga asrama.</t>
  </si>
  <si>
    <t>Bilik-bilik Khas</t>
  </si>
  <si>
    <t>Bilik-bilik khas diurus untuk memastikan keselesaan warga asrama.</t>
  </si>
  <si>
    <t>Tandas &amp; Bilik Mandi</t>
  </si>
  <si>
    <t>Kemudahan tandas dan bilik mandi diurus untuk memastikan keselesaan dan keselamatan warga asrama.</t>
  </si>
  <si>
    <t>Kemudahan Pembelajaran</t>
  </si>
  <si>
    <t>Kemudahan pembelajaran disediakan dan diurus bagi menyokong peningkatan kualiti pembelajaran warga asrama.</t>
  </si>
  <si>
    <t>Surau/Mussola</t>
  </si>
  <si>
    <t>Kemudahan surau disedia dan diuruskan untuk memastikan keselesaan dan keselamatan warga asrama.</t>
  </si>
  <si>
    <t>Dewan Makan &amp; Dapur</t>
  </si>
  <si>
    <t>Kemudahan Dewan Makan &amp; Dapur diurus dan diselenggara dengan sempurna untuk kemudahan warga asrama.</t>
  </si>
  <si>
    <t>Keceriaan</t>
  </si>
  <si>
    <t>Keselamatan</t>
  </si>
  <si>
    <t>Pengurusan keselamatan diwujudkan bagi memastikan kesejahteraan dan keselamatan warga asrama.</t>
  </si>
  <si>
    <t>5.1.1</t>
  </si>
  <si>
    <t>Pengurusan Dokumen</t>
  </si>
  <si>
    <t>Pengurusan dokumen diurus dengan lengkap, mudah diakses dan dimanfaatkan.</t>
  </si>
  <si>
    <t>5.1.2</t>
  </si>
  <si>
    <t>Pengurusan Pekerja</t>
  </si>
  <si>
    <t>Sumber manusia diurus untuk meningkatkan kualiti kerja dewan makan asrama</t>
  </si>
  <si>
    <t>5.1.3</t>
  </si>
  <si>
    <t>Pematuhan Spesifikasi Kerja</t>
  </si>
  <si>
    <t>Memastikan spesifikasi kerja mematuhi kriteria yang ditetapkan</t>
  </si>
  <si>
    <t>5.1.4</t>
  </si>
  <si>
    <t>Bahan Mentah Basah dan Bahan Mentah Kering</t>
  </si>
  <si>
    <t>Pengurusan bekalan bahan mentah basah dan bahan mentah kering dipantau bagi memastikan bekalan mengikut perjanjian kontrak.</t>
  </si>
  <si>
    <t>5.1.5</t>
  </si>
  <si>
    <t>5.2.1</t>
  </si>
  <si>
    <t>Pengurusan dokumen lengkap, mematuhi peraturan, boleh diakses dengan mudah serta bermanfaat.</t>
  </si>
  <si>
    <t>5.2.2</t>
  </si>
  <si>
    <t>Pengurusan pekerja pembersihan mematuhi peraturan, kecekapan melaksanakan tugas serta mengikut arahan pengurusan asrama.</t>
  </si>
  <si>
    <t>5.2.3</t>
  </si>
  <si>
    <t>Semua pekerja mematuhi kontrak perjanjian pembersihan mengikut spesifikasi kerja.</t>
  </si>
  <si>
    <t>5.3.1</t>
  </si>
  <si>
    <t>5.3.2</t>
  </si>
  <si>
    <t>Perkhidmatan dilaksanakan dengan sempurna mengikut terma dan syarat perjanjian kontrak.</t>
  </si>
  <si>
    <t>5.3.3</t>
  </si>
  <si>
    <t>Pematuhan spesifikasi kerja yang mengikut terma dan syarat perjanjian kontrak.</t>
  </si>
  <si>
    <t>Kawalan Keselamatan</t>
  </si>
  <si>
    <t>Pembersihan Kawasan</t>
  </si>
  <si>
    <t>Peratus Pencapaian Menurut Wajaran (2.5%)</t>
  </si>
  <si>
    <t>Peratus Pencapaian Menurut Wajaran (20%)</t>
  </si>
  <si>
    <t>Peratus Pencapaian Menurut Wajaran (10%)</t>
  </si>
  <si>
    <t>Pentadbiran Asrama</t>
  </si>
  <si>
    <t>STANDARD 4  :  KEMENJADIAN MURID (20%)</t>
  </si>
  <si>
    <t>Kemenjadian Akademik</t>
  </si>
  <si>
    <t>a.</t>
  </si>
  <si>
    <t>b.</t>
  </si>
  <si>
    <t>c.</t>
  </si>
  <si>
    <t>Peratus Pencapaian Menurut Wajaran (6%)</t>
  </si>
  <si>
    <t>d.</t>
  </si>
  <si>
    <t>e.</t>
  </si>
  <si>
    <t>f.</t>
  </si>
  <si>
    <t>Kemenjadian Kokurikulum Dan Sukan</t>
  </si>
  <si>
    <t>Peratus Pencapaian Menurut Wajaran (4%)</t>
  </si>
  <si>
    <t>Pencapaian murid dalam kelab dan persatuan</t>
  </si>
  <si>
    <t>Peratus murid memperolehi sekurang-kurangnya Gred C</t>
  </si>
  <si>
    <t>Peratus murid memperoleh Gred A</t>
  </si>
  <si>
    <t>GPA dinyatakan dalam bentuk peratus</t>
  </si>
  <si>
    <t>Pencapaian murid dalam badan beruniform</t>
  </si>
  <si>
    <t>Peratus murid memperoleh sekurang-kurangnya Gred C</t>
  </si>
  <si>
    <t>g.</t>
  </si>
  <si>
    <t>Pencapaian murid dalam sukan dan permainan</t>
  </si>
  <si>
    <t>h.</t>
  </si>
  <si>
    <t>i.</t>
  </si>
  <si>
    <t>j.</t>
  </si>
  <si>
    <t>Pencapaian murid keseluruhan kokurikulum dan sukan</t>
  </si>
  <si>
    <t>Peratus murid memperoleh sekurang-kurangnya Gred C dalam semua komponen kokurikulum dan sukan</t>
  </si>
  <si>
    <t>k.</t>
  </si>
  <si>
    <t>Peratus murid memperoleh Gred A dalam semua komponen kokurikulum dan sukan</t>
  </si>
  <si>
    <t>l.</t>
  </si>
  <si>
    <t>GPA dinyatakan dalam bentuk peratus dalam semua komponen kokurikulum dan sukan</t>
  </si>
  <si>
    <t>Kemenjadian Sahsiah Murid</t>
  </si>
  <si>
    <t>Sikap dan perlakuan positif</t>
  </si>
  <si>
    <t>Murid memperlihatkan sikap dan tingkah laku positif</t>
  </si>
  <si>
    <t>Disiplin murid</t>
  </si>
  <si>
    <t>Peratus murid yang terlibat dalam kes salah laku (Kes Ringan) tahun terkini</t>
  </si>
  <si>
    <t>Peratus murid yang terlibat dalam kes salah laku (Kes Sederhana) tahun terkini</t>
  </si>
  <si>
    <t>Peratus murid yang terlibat dalam kes salah laku (Kes Berat) tahun terkini</t>
  </si>
  <si>
    <t>Kehadiran murid</t>
  </si>
  <si>
    <t>Purata peratus kehadiran murid ke sekolah tahun terkini</t>
  </si>
  <si>
    <t>Pengurusan Diri/Imej Asrama</t>
  </si>
  <si>
    <t xml:space="preserve">a. </t>
  </si>
  <si>
    <t>Pengurusan Diri</t>
  </si>
  <si>
    <t>Peratus murid asrama   memperlihatkan sikap dan tingkahlaku positif.</t>
  </si>
  <si>
    <t>Imej asrama</t>
  </si>
  <si>
    <t>Peratus murid asrama memperlihatkan imej dan identiti positif dalam masyarakat.</t>
  </si>
  <si>
    <t>Unit Pengurusan Asrama, Bahagian Pengurusan Sekolah Harian, KPM</t>
  </si>
  <si>
    <t>Standard Kualiti Pengurusan Asrama</t>
  </si>
  <si>
    <t>Kepimpinan sekolah memberi keutamaan kepada konsep "Kemenjadian Murid Asrama Tanggungjawab Bersama" secara bersepadu.</t>
  </si>
  <si>
    <r>
      <t xml:space="preserve">STANDARD 2  :  </t>
    </r>
    <r>
      <rPr>
        <sz val="14"/>
        <color indexed="9"/>
        <rFont val="Arial Narrow"/>
        <family val="2"/>
      </rPr>
      <t>PEMBANGUNAN SAHSIAH, PENGURUSAN AKTIVITI &amp; PROGRAM MURID (30%)</t>
    </r>
  </si>
  <si>
    <t>STANDARD 2  :  PEMBANGUNAN SAHSIAH, PENGURUSAN AKTIVITI &amp; PROGRAM MURID (30%)</t>
  </si>
  <si>
    <t>Nama Sekolah :</t>
  </si>
  <si>
    <t>JUMLAH</t>
  </si>
  <si>
    <t>L</t>
  </si>
  <si>
    <t>P</t>
  </si>
  <si>
    <t xml:space="preserve">BILANGAN PENGHUNI  :  </t>
  </si>
  <si>
    <t>BAND</t>
  </si>
  <si>
    <t xml:space="preserve">SKOR KOMPOSIT  :  </t>
  </si>
  <si>
    <t>Kod Sekolah :</t>
  </si>
  <si>
    <t>Alamat Sekolah :</t>
  </si>
  <si>
    <t>Pejabat Pendidikan Daerah &amp; Jabatan Pendidikan Negeri :</t>
  </si>
  <si>
    <t>No. Telefon :</t>
  </si>
  <si>
    <t>e-mail Sekolah :</t>
  </si>
  <si>
    <t xml:space="preserve">Pengesahan </t>
  </si>
  <si>
    <t>Nama  :</t>
  </si>
  <si>
    <t>Jawatan  :</t>
  </si>
  <si>
    <t>Ibu Pejabat  :</t>
  </si>
  <si>
    <t>Tarikh  :</t>
  </si>
  <si>
    <t>COP  :</t>
  </si>
  <si>
    <t>Kepimpinan sekolah memperkasa perkhidmatan  Guru Bimbingan dan Kaunseling terhadap murid asrama.</t>
  </si>
  <si>
    <t>Memperkasa Jawatankuasa Pengurusan Asrama</t>
  </si>
  <si>
    <t>Mewujudkan Semangat Kekeluargaan Di antara Guru Dan Murid Asrama</t>
  </si>
  <si>
    <t>Kelas Persediaan Berfokus (" Prep" Malam)</t>
  </si>
  <si>
    <t>Kelas Persediaan ("Prep" Siang)</t>
  </si>
  <si>
    <t>Wajaran</t>
  </si>
  <si>
    <t>Jumlah Skor Menurut Wajaran</t>
  </si>
  <si>
    <t>Peratus (%)</t>
  </si>
  <si>
    <t>3.10</t>
  </si>
  <si>
    <r>
      <t xml:space="preserve">0.25%
</t>
    </r>
    <r>
      <rPr>
        <i/>
        <sz val="12"/>
        <color indexed="8"/>
        <rFont val="Calibri"/>
        <family val="2"/>
      </rPr>
      <t>(Skor 1-6)</t>
    </r>
  </si>
  <si>
    <r>
      <t xml:space="preserve">0.50%
</t>
    </r>
    <r>
      <rPr>
        <i/>
        <sz val="12"/>
        <color indexed="8"/>
        <rFont val="Calibri"/>
        <family val="2"/>
      </rPr>
      <t>(Skor 1-6)</t>
    </r>
  </si>
  <si>
    <t>4.1.1</t>
  </si>
  <si>
    <t>Kemenjadian Murid Sekolah Rendah (UPSR)</t>
  </si>
  <si>
    <t>Pencapaian murid dalam UPSR</t>
  </si>
  <si>
    <t>Peratus murid mendapat sekurang-kurangnya Gred C dalam semua mata pelajaran UPSR terkini</t>
  </si>
  <si>
    <t>Peratus murid mendapat Gred A dalam semua mata pelajaran UPSR terkini</t>
  </si>
  <si>
    <r>
      <t xml:space="preserve">1%
</t>
    </r>
    <r>
      <rPr>
        <i/>
        <sz val="11"/>
        <color indexed="8"/>
        <rFont val="Calibri"/>
        <family val="2"/>
      </rPr>
      <t>(Skor 1-6)</t>
    </r>
  </si>
  <si>
    <t>GPA dinyatakan dalam bentuk peratus dalam UPSR tekini</t>
  </si>
  <si>
    <t>PENARAFAN ASRAMA HARIAN SEKOLAH RENDAH</t>
  </si>
  <si>
    <r>
      <rPr>
        <b/>
        <sz val="24"/>
        <color indexed="9"/>
        <rFont val="Arial Narrow"/>
        <family val="2"/>
      </rPr>
      <t xml:space="preserve">Standard Kualiti Pengurusan Asrama </t>
    </r>
    <r>
      <rPr>
        <b/>
        <sz val="28"/>
        <color indexed="9"/>
        <rFont val="Vivaldi"/>
        <family val="4"/>
      </rPr>
      <t xml:space="preserve">             </t>
    </r>
    <r>
      <rPr>
        <b/>
        <sz val="36"/>
        <color indexed="9"/>
        <rFont val="Garamond"/>
        <family val="1"/>
      </rPr>
      <t>SKPA</t>
    </r>
  </si>
  <si>
    <t>Kepimpinan sekolah menerajui penyediaan perancangan strategik (pelan strategik, taktikal, operasi) untuk mencapai matlamat, objektif asrama dan sasaran yang ditetapkan.</t>
  </si>
  <si>
    <t>Program kebitaraan asrama diurus untuk memastikan penglibatan murid secara menyeluruh dan memperkembangkan potensi serta bakat murid ke arah peningkatan pencapaian  kokurikulum sekolah.</t>
  </si>
  <si>
    <t>Persekitaran fizikal dan suasana yang ceria dan kondusif diwujudkan bagi memastikan kesejahteraan warga asrama.</t>
  </si>
  <si>
    <r>
      <rPr>
        <b/>
        <sz val="36"/>
        <color indexed="9"/>
        <rFont val="Garamond"/>
        <family val="1"/>
      </rPr>
      <t>SKPA</t>
    </r>
    <r>
      <rPr>
        <sz val="24"/>
        <color indexed="9"/>
        <rFont val="Garamond"/>
        <family val="1"/>
      </rPr>
      <t>2015</t>
    </r>
  </si>
  <si>
    <r>
      <rPr>
        <b/>
        <sz val="22"/>
        <color indexed="9"/>
        <rFont val="Arial Narrow"/>
        <family val="2"/>
      </rPr>
      <t>GPA UPSR Tahun Sebelum (Dalam %)</t>
    </r>
    <r>
      <rPr>
        <b/>
        <sz val="28"/>
        <color indexed="9"/>
        <rFont val="Vivaldi"/>
        <family val="4"/>
      </rPr>
      <t xml:space="preserve">                  </t>
    </r>
    <r>
      <rPr>
        <b/>
        <sz val="36"/>
        <color indexed="9"/>
        <rFont val="Garamond"/>
        <family val="1"/>
      </rPr>
      <t>GPA</t>
    </r>
  </si>
  <si>
    <t>Pengurusan Pentadbiran Pejabat Asrama</t>
  </si>
  <si>
    <t>Pejabat Asrama</t>
  </si>
  <si>
    <t>Dewan Makan Dan Ruang Dapur</t>
  </si>
  <si>
    <t>Dewan Makan Dan Ruang dapur, peralatan serta kelengkapan  diurus untuk memastikan kebersihan dan keselamatan.</t>
  </si>
  <si>
    <t>Kemudahan Prasarana Pejabat  Asrama diurus untuk mewujudkan keselesaan dan memastikan pengurusan asrama berjalan dengan lancar.</t>
  </si>
  <si>
    <t>Kepimpinan sekolah memastikan pentadbiran dan dokumentasi pejabat asrama diurus dengan sempurna.</t>
  </si>
  <si>
    <t>Pengurusan KPI Transformasi Asrama Harian (TAH)</t>
  </si>
  <si>
    <t>Kepimpinan sekolah menerajui dan memastikan pencapaian KPI TAH.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</si>
</sst>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0.000%"/>
    <numFmt numFmtId="176" formatCode="0.0000%"/>
    <numFmt numFmtId="177" formatCode="[$-409]dddd\,\ dd/mm/yyyy"/>
    <numFmt numFmtId="178" formatCode="[$-409]hh:mm:ss\ am/pm"/>
    <numFmt numFmtId="179" formatCode="0.00000000"/>
    <numFmt numFmtId="180" formatCode="0.000000000"/>
    <numFmt numFmtId="181" formatCode="0.0000000"/>
    <numFmt numFmtId="182" formatCode="0.0"/>
  </numFmts>
  <fonts count="129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i/>
      <sz val="12"/>
      <color indexed="8"/>
      <name val="Calibri"/>
      <family val="2"/>
    </font>
    <font>
      <sz val="18"/>
      <name val="Arial Narrow"/>
      <family val="2"/>
    </font>
    <font>
      <b/>
      <i/>
      <sz val="18"/>
      <name val="Arial Narrow"/>
      <family val="2"/>
    </font>
    <font>
      <b/>
      <sz val="36"/>
      <color indexed="9"/>
      <name val="Garamond"/>
      <family val="1"/>
    </font>
    <font>
      <b/>
      <sz val="28"/>
      <color indexed="9"/>
      <name val="Vivaldi"/>
      <family val="4"/>
    </font>
    <font>
      <sz val="24"/>
      <color indexed="9"/>
      <name val="Garamond"/>
      <family val="1"/>
    </font>
    <font>
      <sz val="14"/>
      <color indexed="9"/>
      <name val="Arial Narrow"/>
      <family val="2"/>
    </font>
    <font>
      <b/>
      <i/>
      <sz val="22"/>
      <name val="Arial Narrow"/>
      <family val="2"/>
    </font>
    <font>
      <i/>
      <sz val="11"/>
      <color indexed="8"/>
      <name val="Calibri"/>
      <family val="2"/>
    </font>
    <font>
      <b/>
      <sz val="24"/>
      <color indexed="9"/>
      <name val="Arial Narrow"/>
      <family val="2"/>
    </font>
    <font>
      <b/>
      <sz val="22"/>
      <color indexed="9"/>
      <name val="Arial Narrow"/>
      <family val="2"/>
    </font>
    <font>
      <b/>
      <i/>
      <sz val="14"/>
      <name val="Arial Narrow"/>
      <family val="2"/>
    </font>
    <font>
      <b/>
      <sz val="14"/>
      <name val="Arial Narrow"/>
      <family val="2"/>
    </font>
    <font>
      <sz val="16"/>
      <name val="Arial Narrow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4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.4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"/>
      <family val="2"/>
    </font>
    <font>
      <b/>
      <sz val="18"/>
      <color indexed="9"/>
      <name val="Arial Narrow"/>
      <family val="2"/>
    </font>
    <font>
      <b/>
      <sz val="18"/>
      <color indexed="8"/>
      <name val="Arial Narrow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 Narrow"/>
      <family val="2"/>
    </font>
    <font>
      <sz val="16"/>
      <color indexed="8"/>
      <name val="Arial Narrow"/>
      <family val="2"/>
    </font>
    <font>
      <b/>
      <i/>
      <sz val="20"/>
      <color indexed="10"/>
      <name val="Arial Narrow"/>
      <family val="2"/>
    </font>
    <font>
      <b/>
      <i/>
      <sz val="18"/>
      <color indexed="10"/>
      <name val="Arial Narrow"/>
      <family val="2"/>
    </font>
    <font>
      <b/>
      <sz val="16"/>
      <color indexed="8"/>
      <name val="Calibri"/>
      <family val="2"/>
    </font>
    <font>
      <sz val="16"/>
      <color indexed="8"/>
      <name val="Bookman Old Style"/>
      <family val="1"/>
    </font>
    <font>
      <b/>
      <i/>
      <sz val="20"/>
      <color indexed="8"/>
      <name val="Arial Narrow"/>
      <family val="2"/>
    </font>
    <font>
      <i/>
      <sz val="14"/>
      <color indexed="8"/>
      <name val="Arial Narrow"/>
      <family val="2"/>
    </font>
    <font>
      <b/>
      <sz val="18"/>
      <color indexed="60"/>
      <name val="Calibri"/>
      <family val="2"/>
    </font>
    <font>
      <b/>
      <i/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Arial"/>
      <family val="2"/>
    </font>
    <font>
      <b/>
      <i/>
      <sz val="22"/>
      <color indexed="8"/>
      <name val="Arial Narrow"/>
      <family val="2"/>
    </font>
    <font>
      <b/>
      <i/>
      <sz val="26"/>
      <color indexed="30"/>
      <name val="Calibri"/>
      <family val="2"/>
    </font>
    <font>
      <b/>
      <i/>
      <sz val="20"/>
      <color indexed="10"/>
      <name val="Calibri"/>
      <family val="2"/>
    </font>
    <font>
      <b/>
      <i/>
      <sz val="12"/>
      <color indexed="8"/>
      <name val="Calibri"/>
      <family val="2"/>
    </font>
    <font>
      <b/>
      <i/>
      <sz val="18"/>
      <color indexed="8"/>
      <name val="Arial Narrow"/>
      <family val="2"/>
    </font>
    <font>
      <sz val="12"/>
      <color indexed="9"/>
      <name val="Calibri"/>
      <family val="2"/>
    </font>
    <font>
      <b/>
      <i/>
      <sz val="28"/>
      <color indexed="8"/>
      <name val="Calibri"/>
      <family val="2"/>
    </font>
    <font>
      <b/>
      <sz val="18"/>
      <color indexed="8"/>
      <name val="Calibri"/>
      <family val="2"/>
    </font>
    <font>
      <b/>
      <sz val="28"/>
      <color indexed="10"/>
      <name val="Garamond"/>
      <family val="1"/>
    </font>
    <font>
      <i/>
      <sz val="12"/>
      <color indexed="8"/>
      <name val="Brush Script MT"/>
      <family val="4"/>
    </font>
    <font>
      <b/>
      <sz val="28"/>
      <color indexed="19"/>
      <name val="Arial Narrow"/>
      <family val="2"/>
    </font>
    <font>
      <u val="single"/>
      <sz val="14"/>
      <color indexed="39"/>
      <name val="Calibri"/>
      <family val="2"/>
    </font>
    <font>
      <sz val="14"/>
      <color indexed="8"/>
      <name val="Calibri"/>
      <family val="2"/>
    </font>
    <font>
      <sz val="72"/>
      <color indexed="9"/>
      <name val="Cooper Black"/>
      <family val="1"/>
    </font>
    <font>
      <b/>
      <i/>
      <sz val="120"/>
      <color indexed="62"/>
      <name val="Cambria"/>
      <family val="1"/>
    </font>
    <font>
      <sz val="28"/>
      <color indexed="9"/>
      <name val="Garamond"/>
      <family val="1"/>
    </font>
    <font>
      <sz val="18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4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4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"/>
      <family val="2"/>
    </font>
    <font>
      <b/>
      <sz val="18"/>
      <color theme="0"/>
      <name val="Arial Narrow"/>
      <family val="2"/>
    </font>
    <font>
      <b/>
      <sz val="18"/>
      <color theme="1"/>
      <name val="Arial Narrow"/>
      <family val="2"/>
    </font>
    <font>
      <i/>
      <sz val="12"/>
      <color theme="1"/>
      <name val="Calibri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 Narrow"/>
      <family val="2"/>
    </font>
    <font>
      <sz val="16"/>
      <color theme="1"/>
      <name val="Arial Narrow"/>
      <family val="2"/>
    </font>
    <font>
      <b/>
      <sz val="24"/>
      <color theme="0"/>
      <name val="Arial Narrow"/>
      <family val="2"/>
    </font>
    <font>
      <b/>
      <i/>
      <sz val="20"/>
      <color rgb="FFFF0000"/>
      <name val="Arial Narrow"/>
      <family val="2"/>
    </font>
    <font>
      <b/>
      <i/>
      <sz val="18"/>
      <color rgb="FFFF0000"/>
      <name val="Arial Narrow"/>
      <family val="2"/>
    </font>
    <font>
      <b/>
      <sz val="16"/>
      <color theme="1"/>
      <name val="Calibri"/>
      <family val="2"/>
    </font>
    <font>
      <sz val="16"/>
      <color theme="1"/>
      <name val="Bookman Old Style"/>
      <family val="1"/>
    </font>
    <font>
      <b/>
      <i/>
      <sz val="20"/>
      <color theme="1"/>
      <name val="Arial Narrow"/>
      <family val="2"/>
    </font>
    <font>
      <i/>
      <sz val="14"/>
      <color theme="1"/>
      <name val="Arial Narrow"/>
      <family val="2"/>
    </font>
    <font>
      <b/>
      <sz val="18"/>
      <color theme="9" tint="-0.4999699890613556"/>
      <name val="Calibri"/>
      <family val="2"/>
    </font>
    <font>
      <b/>
      <i/>
      <sz val="14"/>
      <color theme="1"/>
      <name val="Calibri"/>
      <family val="2"/>
    </font>
    <font>
      <sz val="16"/>
      <color theme="1"/>
      <name val="Calibri"/>
      <family val="2"/>
    </font>
    <font>
      <b/>
      <sz val="9"/>
      <color theme="1"/>
      <name val="Arial"/>
      <family val="2"/>
    </font>
    <font>
      <b/>
      <i/>
      <sz val="22"/>
      <color theme="1"/>
      <name val="Arial Narrow"/>
      <family val="2"/>
    </font>
    <font>
      <b/>
      <i/>
      <sz val="26"/>
      <color rgb="FF0070C0"/>
      <name val="Calibri"/>
      <family val="2"/>
    </font>
    <font>
      <b/>
      <i/>
      <sz val="20"/>
      <color rgb="FFC00000"/>
      <name val="Calibri"/>
      <family val="2"/>
    </font>
    <font>
      <b/>
      <i/>
      <sz val="12"/>
      <color theme="1"/>
      <name val="Calibri"/>
      <family val="2"/>
    </font>
    <font>
      <b/>
      <i/>
      <sz val="18"/>
      <color theme="1"/>
      <name val="Arial Narrow"/>
      <family val="2"/>
    </font>
    <font>
      <sz val="12"/>
      <color theme="0"/>
      <name val="Calibri"/>
      <family val="2"/>
    </font>
    <font>
      <b/>
      <i/>
      <sz val="28"/>
      <color theme="1"/>
      <name val="Calibri"/>
      <family val="2"/>
    </font>
    <font>
      <sz val="14"/>
      <color theme="0"/>
      <name val="Arial Narrow"/>
      <family val="2"/>
    </font>
    <font>
      <b/>
      <sz val="28"/>
      <color theme="0"/>
      <name val="Vivaldi"/>
      <family val="4"/>
    </font>
    <font>
      <b/>
      <sz val="28"/>
      <color rgb="FFC00000"/>
      <name val="Garamond"/>
      <family val="1"/>
    </font>
    <font>
      <i/>
      <sz val="12"/>
      <color theme="1"/>
      <name val="Brush Script MT"/>
      <family val="4"/>
    </font>
    <font>
      <b/>
      <sz val="28"/>
      <color theme="5" tint="-0.4999699890613556"/>
      <name val="Arial Narrow"/>
      <family val="2"/>
    </font>
    <font>
      <u val="single"/>
      <sz val="14"/>
      <color theme="10"/>
      <name val="Calibri"/>
      <family val="2"/>
    </font>
    <font>
      <sz val="14"/>
      <color theme="1"/>
      <name val="Calibri"/>
      <family val="2"/>
    </font>
    <font>
      <sz val="72"/>
      <color theme="0"/>
      <name val="Cooper Black"/>
      <family val="1"/>
    </font>
    <font>
      <b/>
      <i/>
      <sz val="120"/>
      <color theme="3" tint="-0.24997000396251678"/>
      <name val="Cambria"/>
      <family val="1"/>
    </font>
    <font>
      <b/>
      <sz val="18"/>
      <color theme="1"/>
      <name val="Calibri"/>
      <family val="2"/>
    </font>
    <font>
      <sz val="28"/>
      <color theme="0"/>
      <name val="Garamond"/>
      <family val="1"/>
    </font>
    <font>
      <sz val="18"/>
      <color theme="0"/>
      <name val="Arial Narrow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hair">
        <color theme="0" tint="-0.3499799966812134"/>
      </bottom>
    </border>
    <border>
      <left>
        <color indexed="63"/>
      </left>
      <right style="medium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hair">
        <color theme="0" tint="-0.3499799966812134"/>
      </bottom>
    </border>
    <border>
      <left style="medium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medium">
        <color theme="0" tint="-0.3499799966812134"/>
      </left>
      <right>
        <color indexed="63"/>
      </right>
      <top style="hair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hair">
        <color theme="0" tint="-0.3499799966812134"/>
      </bottom>
    </border>
    <border>
      <left style="thick">
        <color theme="0" tint="-0.3499799966812134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>
        <color theme="2" tint="-0.4999699890613556"/>
      </left>
      <right style="medium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ck">
        <color theme="2" tint="-0.4999699890613556"/>
      </left>
      <right>
        <color indexed="63"/>
      </right>
      <top style="thick">
        <color theme="2" tint="-0.4999699890613556"/>
      </top>
      <bottom style="thick">
        <color theme="2" tint="-0.4999699890613556"/>
      </bottom>
    </border>
    <border>
      <left>
        <color indexed="63"/>
      </left>
      <right>
        <color indexed="63"/>
      </right>
      <top style="thick">
        <color theme="2" tint="-0.4999699890613556"/>
      </top>
      <bottom style="thick">
        <color theme="2" tint="-0.4999699890613556"/>
      </bottom>
    </border>
    <border>
      <left>
        <color indexed="63"/>
      </left>
      <right style="thick">
        <color theme="2" tint="-0.4999699890613556"/>
      </right>
      <top style="thick">
        <color theme="2" tint="-0.4999699890613556"/>
      </top>
      <bottom style="thick">
        <color theme="2" tint="-0.4999699890613556"/>
      </bottom>
    </border>
    <border>
      <left style="medium">
        <color theme="2" tint="-0.4999699890613556"/>
      </left>
      <right>
        <color indexed="63"/>
      </right>
      <top style="medium">
        <color theme="2" tint="-0.4999699890613556"/>
      </top>
      <bottom style="medium">
        <color theme="2" tint="-0.4999699890613556"/>
      </bottom>
    </border>
    <border>
      <left>
        <color indexed="63"/>
      </left>
      <right style="medium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hair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90" fillId="0" borderId="0" xfId="0" applyFont="1" applyAlignment="1">
      <alignment vertical="center" wrapText="1"/>
    </xf>
    <xf numFmtId="0" fontId="90" fillId="0" borderId="0" xfId="0" applyFont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2" fillId="33" borderId="12" xfId="0" applyFont="1" applyFill="1" applyBorder="1" applyAlignment="1">
      <alignment horizontal="center" vertical="center" wrapText="1"/>
    </xf>
    <xf numFmtId="0" fontId="93" fillId="18" borderId="12" xfId="0" applyFont="1" applyFill="1" applyBorder="1" applyAlignment="1">
      <alignment horizontal="center" vertical="center" wrapText="1"/>
    </xf>
    <xf numFmtId="0" fontId="94" fillId="0" borderId="13" xfId="0" applyFont="1" applyBorder="1" applyAlignment="1">
      <alignment horizontal="center" vertical="center" wrapText="1"/>
    </xf>
    <xf numFmtId="0" fontId="94" fillId="0" borderId="14" xfId="0" applyFont="1" applyBorder="1" applyAlignment="1">
      <alignment horizontal="center" vertical="center" wrapText="1"/>
    </xf>
    <xf numFmtId="0" fontId="92" fillId="34" borderId="12" xfId="0" applyFont="1" applyFill="1" applyBorder="1" applyAlignment="1">
      <alignment horizontal="center" vertical="center" wrapText="1"/>
    </xf>
    <xf numFmtId="0" fontId="93" fillId="35" borderId="12" xfId="0" applyFont="1" applyFill="1" applyBorder="1" applyAlignment="1">
      <alignment horizontal="center" vertical="center" wrapText="1"/>
    </xf>
    <xf numFmtId="0" fontId="92" fillId="36" borderId="12" xfId="0" applyFont="1" applyFill="1" applyBorder="1" applyAlignment="1">
      <alignment horizontal="center" vertical="center" wrapText="1"/>
    </xf>
    <xf numFmtId="0" fontId="93" fillId="3" borderId="12" xfId="0" applyFont="1" applyFill="1" applyBorder="1" applyAlignment="1">
      <alignment horizontal="center" vertical="center" wrapText="1"/>
    </xf>
    <xf numFmtId="0" fontId="92" fillId="37" borderId="12" xfId="0" applyFont="1" applyFill="1" applyBorder="1" applyAlignment="1">
      <alignment horizontal="center" vertical="center" wrapText="1"/>
    </xf>
    <xf numFmtId="0" fontId="93" fillId="11" borderId="12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170" fontId="4" fillId="38" borderId="15" xfId="0" applyNumberFormat="1" applyFont="1" applyFill="1" applyBorder="1" applyAlignment="1">
      <alignment horizontal="center" vertical="center" wrapText="1"/>
    </xf>
    <xf numFmtId="170" fontId="5" fillId="39" borderId="12" xfId="0" applyNumberFormat="1" applyFont="1" applyFill="1" applyBorder="1" applyAlignment="1">
      <alignment horizontal="center" vertical="center" wrapText="1"/>
    </xf>
    <xf numFmtId="0" fontId="92" fillId="40" borderId="12" xfId="0" applyFont="1" applyFill="1" applyBorder="1" applyAlignment="1">
      <alignment horizontal="center" vertical="center" wrapText="1"/>
    </xf>
    <xf numFmtId="0" fontId="93" fillId="41" borderId="12" xfId="0" applyFont="1" applyFill="1" applyBorder="1" applyAlignment="1">
      <alignment horizontal="center" vertical="center" wrapText="1"/>
    </xf>
    <xf numFmtId="0" fontId="9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96" fillId="0" borderId="16" xfId="0" applyFont="1" applyBorder="1" applyAlignment="1">
      <alignment horizontal="center" vertical="center" wrapText="1"/>
    </xf>
    <xf numFmtId="0" fontId="94" fillId="0" borderId="17" xfId="0" applyFont="1" applyBorder="1" applyAlignment="1">
      <alignment horizontal="center" vertical="center" wrapText="1"/>
    </xf>
    <xf numFmtId="0" fontId="96" fillId="0" borderId="18" xfId="0" applyFont="1" applyBorder="1" applyAlignment="1">
      <alignment horizontal="center" vertical="center" wrapText="1"/>
    </xf>
    <xf numFmtId="0" fontId="94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7" fillId="0" borderId="22" xfId="0" applyFont="1" applyBorder="1" applyAlignment="1">
      <alignment vertical="center" wrapText="1"/>
    </xf>
    <xf numFmtId="0" fontId="98" fillId="0" borderId="22" xfId="0" applyFont="1" applyBorder="1" applyAlignment="1">
      <alignment horizontal="justify" vertical="center" wrapText="1"/>
    </xf>
    <xf numFmtId="0" fontId="97" fillId="0" borderId="23" xfId="0" applyFont="1" applyBorder="1" applyAlignment="1">
      <alignment vertical="center" wrapText="1"/>
    </xf>
    <xf numFmtId="0" fontId="98" fillId="0" borderId="23" xfId="0" applyFont="1" applyBorder="1" applyAlignment="1">
      <alignment horizontal="justify" vertical="center" wrapText="1"/>
    </xf>
    <xf numFmtId="0" fontId="96" fillId="0" borderId="24" xfId="0" applyFont="1" applyBorder="1" applyAlignment="1">
      <alignment horizontal="center" vertical="center" wrapText="1"/>
    </xf>
    <xf numFmtId="0" fontId="96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96" fillId="0" borderId="27" xfId="0" applyFont="1" applyBorder="1" applyAlignment="1">
      <alignment horizontal="center" vertical="center" wrapText="1"/>
    </xf>
    <xf numFmtId="0" fontId="99" fillId="40" borderId="12" xfId="0" applyFont="1" applyFill="1" applyBorder="1" applyAlignment="1">
      <alignment horizontal="center" vertical="center" wrapText="1"/>
    </xf>
    <xf numFmtId="0" fontId="99" fillId="36" borderId="12" xfId="0" applyFont="1" applyFill="1" applyBorder="1" applyAlignment="1">
      <alignment horizontal="center" vertical="center" wrapText="1"/>
    </xf>
    <xf numFmtId="0" fontId="99" fillId="37" borderId="12" xfId="0" applyFont="1" applyFill="1" applyBorder="1" applyAlignment="1">
      <alignment horizontal="center" vertical="center" wrapText="1"/>
    </xf>
    <xf numFmtId="0" fontId="99" fillId="33" borderId="12" xfId="0" applyFont="1" applyFill="1" applyBorder="1" applyAlignment="1">
      <alignment horizontal="center" vertical="center" wrapText="1"/>
    </xf>
    <xf numFmtId="0" fontId="99" fillId="34" borderId="12" xfId="0" applyFont="1" applyFill="1" applyBorder="1" applyAlignment="1">
      <alignment horizontal="center" vertical="center" wrapText="1"/>
    </xf>
    <xf numFmtId="10" fontId="100" fillId="39" borderId="28" xfId="59" applyNumberFormat="1" applyFont="1" applyFill="1" applyBorder="1" applyAlignment="1">
      <alignment horizontal="center" vertical="center" wrapText="1"/>
    </xf>
    <xf numFmtId="10" fontId="101" fillId="39" borderId="28" xfId="59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/>
    </xf>
    <xf numFmtId="0" fontId="102" fillId="0" borderId="0" xfId="0" applyFont="1" applyAlignment="1">
      <alignment horizontal="right"/>
    </xf>
    <xf numFmtId="0" fontId="102" fillId="0" borderId="0" xfId="0" applyFont="1" applyAlignment="1">
      <alignment horizontal="center" vertical="center"/>
    </xf>
    <xf numFmtId="0" fontId="103" fillId="0" borderId="0" xfId="0" applyFont="1" applyAlignment="1">
      <alignment/>
    </xf>
    <xf numFmtId="0" fontId="0" fillId="0" borderId="0" xfId="0" applyAlignment="1">
      <alignment vertical="top"/>
    </xf>
    <xf numFmtId="0" fontId="104" fillId="0" borderId="0" xfId="0" applyFont="1" applyAlignment="1">
      <alignment horizontal="right"/>
    </xf>
    <xf numFmtId="0" fontId="105" fillId="0" borderId="0" xfId="0" applyFont="1" applyAlignment="1">
      <alignment horizontal="right"/>
    </xf>
    <xf numFmtId="0" fontId="0" fillId="0" borderId="29" xfId="0" applyBorder="1" applyAlignment="1">
      <alignment/>
    </xf>
    <xf numFmtId="0" fontId="0" fillId="0" borderId="23" xfId="0" applyBorder="1" applyAlignment="1">
      <alignment/>
    </xf>
    <xf numFmtId="0" fontId="106" fillId="42" borderId="30" xfId="0" applyFont="1" applyFill="1" applyBorder="1" applyAlignment="1">
      <alignment horizontal="center" vertical="center"/>
    </xf>
    <xf numFmtId="10" fontId="4" fillId="38" borderId="15" xfId="0" applyNumberFormat="1" applyFont="1" applyFill="1" applyBorder="1" applyAlignment="1">
      <alignment horizontal="center" vertical="center" wrapText="1"/>
    </xf>
    <xf numFmtId="10" fontId="5" fillId="39" borderId="12" xfId="0" applyNumberFormat="1" applyFont="1" applyFill="1" applyBorder="1" applyAlignment="1">
      <alignment horizontal="center" vertical="center" wrapText="1"/>
    </xf>
    <xf numFmtId="2" fontId="4" fillId="38" borderId="15" xfId="0" applyNumberFormat="1" applyFont="1" applyFill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107" fillId="0" borderId="21" xfId="0" applyFont="1" applyBorder="1" applyAlignment="1">
      <alignment horizontal="right" vertical="center" wrapText="1"/>
    </xf>
    <xf numFmtId="9" fontId="5" fillId="43" borderId="12" xfId="0" applyNumberFormat="1" applyFont="1" applyFill="1" applyBorder="1" applyAlignment="1">
      <alignment horizontal="center" vertical="center" wrapText="1"/>
    </xf>
    <xf numFmtId="9" fontId="108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07" fillId="0" borderId="11" xfId="0" applyFont="1" applyBorder="1" applyAlignment="1">
      <alignment horizontal="right" vertical="center" wrapText="1"/>
    </xf>
    <xf numFmtId="10" fontId="108" fillId="0" borderId="12" xfId="59" applyNumberFormat="1" applyFont="1" applyBorder="1" applyAlignment="1">
      <alignment horizontal="center" vertical="center" wrapText="1"/>
    </xf>
    <xf numFmtId="0" fontId="10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38" borderId="31" xfId="0" applyFont="1" applyFill="1" applyBorder="1" applyAlignment="1">
      <alignment horizontal="center" vertical="center" wrapText="1"/>
    </xf>
    <xf numFmtId="0" fontId="110" fillId="38" borderId="31" xfId="0" applyFont="1" applyFill="1" applyBorder="1" applyAlignment="1">
      <alignment horizontal="center" vertical="center" wrapText="1"/>
    </xf>
    <xf numFmtId="0" fontId="110" fillId="38" borderId="15" xfId="0" applyFont="1" applyFill="1" applyBorder="1" applyAlignment="1">
      <alignment horizontal="center" vertical="center" wrapText="1"/>
    </xf>
    <xf numFmtId="49" fontId="96" fillId="0" borderId="25" xfId="0" applyNumberFormat="1" applyFont="1" applyBorder="1" applyAlignment="1">
      <alignment horizontal="center" vertical="center" wrapText="1"/>
    </xf>
    <xf numFmtId="0" fontId="110" fillId="0" borderId="12" xfId="0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111" fillId="0" borderId="0" xfId="59" applyNumberFormat="1" applyFont="1" applyFill="1" applyBorder="1" applyAlignment="1">
      <alignment vertic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112" fillId="42" borderId="30" xfId="59" applyNumberFormat="1" applyFont="1" applyFill="1" applyBorder="1" applyAlignment="1">
      <alignment vertical="center"/>
    </xf>
    <xf numFmtId="0" fontId="113" fillId="0" borderId="0" xfId="0" applyFont="1" applyAlignment="1">
      <alignment horizontal="center"/>
    </xf>
    <xf numFmtId="2" fontId="114" fillId="0" borderId="13" xfId="59" applyNumberFormat="1" applyFont="1" applyBorder="1" applyAlignment="1">
      <alignment horizontal="center" vertical="center" wrapText="1"/>
    </xf>
    <xf numFmtId="2" fontId="114" fillId="0" borderId="14" xfId="59" applyNumberFormat="1" applyFont="1" applyBorder="1" applyAlignment="1">
      <alignment horizontal="center" vertical="center" wrapText="1"/>
    </xf>
    <xf numFmtId="2" fontId="115" fillId="0" borderId="11" xfId="0" applyNumberFormat="1" applyFont="1" applyBorder="1" applyAlignment="1">
      <alignment vertical="center" wrapText="1"/>
    </xf>
    <xf numFmtId="2" fontId="115" fillId="0" borderId="21" xfId="0" applyNumberFormat="1" applyFont="1" applyBorder="1" applyAlignment="1">
      <alignment vertical="center" wrapText="1"/>
    </xf>
    <xf numFmtId="0" fontId="14" fillId="38" borderId="32" xfId="0" applyFont="1" applyFill="1" applyBorder="1" applyAlignment="1">
      <alignment horizontal="center" vertical="center" wrapText="1"/>
    </xf>
    <xf numFmtId="0" fontId="116" fillId="0" borderId="0" xfId="0" applyFont="1" applyAlignment="1">
      <alignment/>
    </xf>
    <xf numFmtId="0" fontId="102" fillId="0" borderId="0" xfId="0" applyFont="1" applyAlignment="1">
      <alignment horizontal="right" vertical="center"/>
    </xf>
    <xf numFmtId="170" fontId="108" fillId="0" borderId="12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16" fillId="0" borderId="23" xfId="0" applyFont="1" applyBorder="1" applyAlignment="1">
      <alignment horizontal="justify" vertical="center" wrapText="1"/>
    </xf>
    <xf numFmtId="0" fontId="117" fillId="34" borderId="10" xfId="0" applyFont="1" applyFill="1" applyBorder="1" applyAlignment="1">
      <alignment horizontal="left" vertical="center" wrapText="1"/>
    </xf>
    <xf numFmtId="0" fontId="117" fillId="34" borderId="11" xfId="0" applyFont="1" applyFill="1" applyBorder="1" applyAlignment="1">
      <alignment horizontal="left" vertical="center" wrapText="1"/>
    </xf>
    <xf numFmtId="0" fontId="7" fillId="44" borderId="33" xfId="0" applyFont="1" applyFill="1" applyBorder="1" applyAlignment="1">
      <alignment horizontal="left" vertical="center"/>
    </xf>
    <xf numFmtId="0" fontId="118" fillId="44" borderId="34" xfId="0" applyFont="1" applyFill="1" applyBorder="1" applyAlignment="1">
      <alignment horizontal="left" vertical="center"/>
    </xf>
    <xf numFmtId="0" fontId="118" fillId="44" borderId="35" xfId="0" applyFont="1" applyFill="1" applyBorder="1" applyAlignment="1">
      <alignment horizontal="left" vertical="center"/>
    </xf>
    <xf numFmtId="10" fontId="119" fillId="39" borderId="33" xfId="59" applyNumberFormat="1" applyFont="1" applyFill="1" applyBorder="1" applyAlignment="1">
      <alignment horizontal="center" vertical="center"/>
    </xf>
    <xf numFmtId="10" fontId="119" fillId="39" borderId="35" xfId="59" applyNumberFormat="1" applyFont="1" applyFill="1" applyBorder="1" applyAlignment="1">
      <alignment horizontal="center" vertical="center"/>
    </xf>
    <xf numFmtId="0" fontId="120" fillId="0" borderId="0" xfId="0" applyFont="1" applyAlignment="1">
      <alignment horizontal="right" vertical="top"/>
    </xf>
    <xf numFmtId="0" fontId="102" fillId="0" borderId="0" xfId="0" applyFont="1" applyAlignment="1">
      <alignment horizontal="center"/>
    </xf>
    <xf numFmtId="0" fontId="106" fillId="42" borderId="36" xfId="0" applyFont="1" applyFill="1" applyBorder="1" applyAlignment="1">
      <alignment horizontal="center" vertical="center"/>
    </xf>
    <xf numFmtId="0" fontId="106" fillId="42" borderId="37" xfId="0" applyFont="1" applyFill="1" applyBorder="1" applyAlignment="1">
      <alignment horizontal="center" vertical="center"/>
    </xf>
    <xf numFmtId="0" fontId="117" fillId="40" borderId="10" xfId="0" applyFont="1" applyFill="1" applyBorder="1" applyAlignment="1">
      <alignment horizontal="left" vertical="center" wrapText="1"/>
    </xf>
    <xf numFmtId="0" fontId="117" fillId="40" borderId="11" xfId="0" applyFont="1" applyFill="1" applyBorder="1" applyAlignment="1">
      <alignment horizontal="left" vertical="center" wrapText="1"/>
    </xf>
    <xf numFmtId="0" fontId="117" fillId="36" borderId="10" xfId="0" applyFont="1" applyFill="1" applyBorder="1" applyAlignment="1">
      <alignment horizontal="left" vertical="center" wrapText="1"/>
    </xf>
    <xf numFmtId="0" fontId="117" fillId="36" borderId="11" xfId="0" applyFont="1" applyFill="1" applyBorder="1" applyAlignment="1">
      <alignment horizontal="left" vertical="center" wrapText="1"/>
    </xf>
    <xf numFmtId="0" fontId="117" fillId="37" borderId="10" xfId="0" applyFont="1" applyFill="1" applyBorder="1" applyAlignment="1">
      <alignment horizontal="left" vertical="center" wrapText="1"/>
    </xf>
    <xf numFmtId="0" fontId="117" fillId="37" borderId="11" xfId="0" applyFont="1" applyFill="1" applyBorder="1" applyAlignment="1">
      <alignment horizontal="left" vertical="center" wrapText="1"/>
    </xf>
    <xf numFmtId="0" fontId="121" fillId="0" borderId="0" xfId="0" applyFont="1" applyAlignment="1">
      <alignment horizontal="center"/>
    </xf>
    <xf numFmtId="0" fontId="10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2" fillId="42" borderId="36" xfId="53" applyFont="1" applyFill="1" applyBorder="1" applyAlignment="1" applyProtection="1">
      <alignment horizontal="center" vertical="center"/>
      <protection/>
    </xf>
    <xf numFmtId="0" fontId="123" fillId="42" borderId="37" xfId="0" applyFont="1" applyFill="1" applyBorder="1" applyAlignment="1">
      <alignment horizontal="center" vertical="center"/>
    </xf>
    <xf numFmtId="0" fontId="124" fillId="45" borderId="30" xfId="0" applyFont="1" applyFill="1" applyBorder="1" applyAlignment="1">
      <alignment horizontal="center" vertical="center"/>
    </xf>
    <xf numFmtId="0" fontId="125" fillId="0" borderId="30" xfId="0" applyFont="1" applyBorder="1" applyAlignment="1">
      <alignment horizontal="center" vertical="center"/>
    </xf>
    <xf numFmtId="0" fontId="126" fillId="42" borderId="36" xfId="0" applyFont="1" applyFill="1" applyBorder="1" applyAlignment="1">
      <alignment horizontal="center" vertical="center"/>
    </xf>
    <xf numFmtId="0" fontId="126" fillId="42" borderId="37" xfId="0" applyFont="1" applyFill="1" applyBorder="1" applyAlignment="1">
      <alignment horizontal="center" vertical="center"/>
    </xf>
    <xf numFmtId="0" fontId="117" fillId="33" borderId="10" xfId="0" applyFont="1" applyFill="1" applyBorder="1" applyAlignment="1">
      <alignment horizontal="left" vertical="center" wrapText="1"/>
    </xf>
    <xf numFmtId="0" fontId="117" fillId="33" borderId="11" xfId="0" applyFont="1" applyFill="1" applyBorder="1" applyAlignment="1">
      <alignment horizontal="left" vertical="center" wrapText="1"/>
    </xf>
    <xf numFmtId="0" fontId="126" fillId="46" borderId="0" xfId="0" applyFont="1" applyFill="1" applyAlignment="1">
      <alignment horizontal="left" vertical="center"/>
    </xf>
    <xf numFmtId="0" fontId="126" fillId="46" borderId="0" xfId="0" applyFont="1" applyFill="1" applyBorder="1" applyAlignment="1">
      <alignment horizontal="left" vertical="center"/>
    </xf>
    <xf numFmtId="0" fontId="113" fillId="0" borderId="0" xfId="0" applyFont="1" applyBorder="1" applyAlignment="1">
      <alignment horizontal="right" vertical="center" wrapText="1"/>
    </xf>
    <xf numFmtId="0" fontId="113" fillId="0" borderId="19" xfId="0" applyFont="1" applyBorder="1" applyAlignment="1">
      <alignment horizontal="right" vertical="center" wrapText="1"/>
    </xf>
    <xf numFmtId="0" fontId="107" fillId="0" borderId="21" xfId="0" applyFont="1" applyBorder="1" applyAlignment="1">
      <alignment horizontal="right" vertical="center" wrapText="1"/>
    </xf>
    <xf numFmtId="0" fontId="107" fillId="0" borderId="38" xfId="0" applyFont="1" applyBorder="1" applyAlignment="1">
      <alignment horizontal="right" vertical="center" wrapText="1"/>
    </xf>
    <xf numFmtId="0" fontId="113" fillId="0" borderId="39" xfId="0" applyFont="1" applyBorder="1" applyAlignment="1">
      <alignment horizontal="right" vertical="center" wrapText="1"/>
    </xf>
    <xf numFmtId="0" fontId="93" fillId="41" borderId="12" xfId="0" applyFont="1" applyFill="1" applyBorder="1" applyAlignment="1">
      <alignment horizontal="left" vertical="center" wrapText="1"/>
    </xf>
    <xf numFmtId="0" fontId="118" fillId="40" borderId="0" xfId="0" applyFont="1" applyFill="1" applyAlignment="1">
      <alignment horizontal="left" vertical="center"/>
    </xf>
    <xf numFmtId="0" fontId="127" fillId="40" borderId="0" xfId="0" applyFont="1" applyFill="1" applyAlignment="1">
      <alignment horizontal="center" vertical="center"/>
    </xf>
    <xf numFmtId="0" fontId="128" fillId="40" borderId="10" xfId="0" applyFont="1" applyFill="1" applyBorder="1" applyAlignment="1">
      <alignment horizontal="left" vertical="center" wrapText="1"/>
    </xf>
    <xf numFmtId="0" fontId="128" fillId="40" borderId="11" xfId="0" applyFont="1" applyFill="1" applyBorder="1" applyAlignment="1">
      <alignment horizontal="left" vertical="center" wrapText="1"/>
    </xf>
    <xf numFmtId="0" fontId="93" fillId="3" borderId="12" xfId="0" applyFont="1" applyFill="1" applyBorder="1" applyAlignment="1">
      <alignment horizontal="left" vertical="center" wrapText="1"/>
    </xf>
    <xf numFmtId="0" fontId="118" fillId="36" borderId="0" xfId="0" applyFont="1" applyFill="1" applyAlignment="1">
      <alignment horizontal="left" vertical="center"/>
    </xf>
    <xf numFmtId="0" fontId="127" fillId="36" borderId="0" xfId="0" applyFont="1" applyFill="1" applyAlignment="1">
      <alignment horizontal="center" vertical="center"/>
    </xf>
    <xf numFmtId="0" fontId="128" fillId="36" borderId="10" xfId="0" applyFont="1" applyFill="1" applyBorder="1" applyAlignment="1">
      <alignment horizontal="left" vertical="center" wrapText="1"/>
    </xf>
    <xf numFmtId="0" fontId="128" fillId="36" borderId="11" xfId="0" applyFont="1" applyFill="1" applyBorder="1" applyAlignment="1">
      <alignment horizontal="left" vertical="center" wrapText="1"/>
    </xf>
    <xf numFmtId="0" fontId="118" fillId="37" borderId="0" xfId="0" applyFont="1" applyFill="1" applyAlignment="1">
      <alignment horizontal="left" vertical="center"/>
    </xf>
    <xf numFmtId="0" fontId="127" fillId="37" borderId="0" xfId="0" applyFont="1" applyFill="1" applyAlignment="1">
      <alignment horizontal="center" vertical="center"/>
    </xf>
    <xf numFmtId="0" fontId="128" fillId="37" borderId="10" xfId="0" applyFont="1" applyFill="1" applyBorder="1" applyAlignment="1">
      <alignment horizontal="left" vertical="center" wrapText="1"/>
    </xf>
    <xf numFmtId="0" fontId="128" fillId="37" borderId="11" xfId="0" applyFont="1" applyFill="1" applyBorder="1" applyAlignment="1">
      <alignment horizontal="left" vertical="center" wrapText="1"/>
    </xf>
    <xf numFmtId="0" fontId="93" fillId="11" borderId="12" xfId="0" applyFont="1" applyFill="1" applyBorder="1" applyAlignment="1">
      <alignment horizontal="left" vertical="center" wrapText="1"/>
    </xf>
    <xf numFmtId="0" fontId="93" fillId="18" borderId="12" xfId="0" applyFont="1" applyFill="1" applyBorder="1" applyAlignment="1">
      <alignment horizontal="left" vertical="center" wrapText="1"/>
    </xf>
    <xf numFmtId="0" fontId="93" fillId="18" borderId="11" xfId="0" applyFont="1" applyFill="1" applyBorder="1" applyAlignment="1">
      <alignment horizontal="left" vertical="center" wrapText="1"/>
    </xf>
    <xf numFmtId="0" fontId="93" fillId="18" borderId="40" xfId="0" applyFont="1" applyFill="1" applyBorder="1" applyAlignment="1">
      <alignment horizontal="left" vertical="center" wrapText="1"/>
    </xf>
    <xf numFmtId="0" fontId="118" fillId="33" borderId="0" xfId="0" applyFont="1" applyFill="1" applyAlignment="1">
      <alignment horizontal="left" vertical="center"/>
    </xf>
    <xf numFmtId="0" fontId="127" fillId="33" borderId="0" xfId="0" applyFont="1" applyFill="1" applyAlignment="1">
      <alignment horizontal="center" vertical="center"/>
    </xf>
    <xf numFmtId="0" fontId="113" fillId="0" borderId="18" xfId="0" applyFont="1" applyBorder="1" applyAlignment="1">
      <alignment horizontal="center" vertical="center" wrapText="1"/>
    </xf>
    <xf numFmtId="0" fontId="113" fillId="0" borderId="0" xfId="0" applyFont="1" applyBorder="1" applyAlignment="1">
      <alignment horizontal="center" vertical="center" wrapText="1"/>
    </xf>
    <xf numFmtId="0" fontId="113" fillId="0" borderId="19" xfId="0" applyFont="1" applyBorder="1" applyAlignment="1">
      <alignment horizontal="center" vertical="center" wrapText="1"/>
    </xf>
    <xf numFmtId="0" fontId="128" fillId="33" borderId="10" xfId="0" applyFont="1" applyFill="1" applyBorder="1" applyAlignment="1">
      <alignment horizontal="left" vertical="center" wrapText="1"/>
    </xf>
    <xf numFmtId="0" fontId="128" fillId="33" borderId="11" xfId="0" applyFont="1" applyFill="1" applyBorder="1" applyAlignment="1">
      <alignment horizontal="left" vertical="center" wrapText="1"/>
    </xf>
    <xf numFmtId="0" fontId="93" fillId="35" borderId="12" xfId="0" applyFont="1" applyFill="1" applyBorder="1" applyAlignment="1">
      <alignment horizontal="left" vertical="center" wrapText="1"/>
    </xf>
    <xf numFmtId="0" fontId="118" fillId="34" borderId="0" xfId="0" applyFont="1" applyFill="1" applyAlignment="1">
      <alignment horizontal="left" vertical="center"/>
    </xf>
    <xf numFmtId="0" fontId="127" fillId="34" borderId="0" xfId="0" applyFont="1" applyFill="1" applyAlignment="1">
      <alignment horizontal="center" vertical="center"/>
    </xf>
    <xf numFmtId="0" fontId="128" fillId="34" borderId="10" xfId="0" applyFont="1" applyFill="1" applyBorder="1" applyAlignment="1">
      <alignment horizontal="left" vertical="center" wrapText="1"/>
    </xf>
    <xf numFmtId="0" fontId="128" fillId="34" borderId="11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2628900</xdr:colOff>
      <xdr:row>1</xdr:row>
      <xdr:rowOff>0</xdr:rowOff>
    </xdr:from>
    <xdr:to>
      <xdr:col>2</xdr:col>
      <xdr:colOff>2152650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447675"/>
          <a:ext cx="2809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30</xdr:row>
      <xdr:rowOff>47625</xdr:rowOff>
    </xdr:from>
    <xdr:to>
      <xdr:col>3</xdr:col>
      <xdr:colOff>828675</xdr:colOff>
      <xdr:row>30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8858250"/>
          <a:ext cx="742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32</xdr:row>
      <xdr:rowOff>47625</xdr:rowOff>
    </xdr:from>
    <xdr:to>
      <xdr:col>3</xdr:col>
      <xdr:colOff>828675</xdr:colOff>
      <xdr:row>32</xdr:row>
      <xdr:rowOff>342900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9477375"/>
          <a:ext cx="742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34</xdr:row>
      <xdr:rowOff>47625</xdr:rowOff>
    </xdr:from>
    <xdr:to>
      <xdr:col>3</xdr:col>
      <xdr:colOff>828675</xdr:colOff>
      <xdr:row>34</xdr:row>
      <xdr:rowOff>342900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0096500"/>
          <a:ext cx="742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36</xdr:row>
      <xdr:rowOff>66675</xdr:rowOff>
    </xdr:from>
    <xdr:to>
      <xdr:col>3</xdr:col>
      <xdr:colOff>828675</xdr:colOff>
      <xdr:row>36</xdr:row>
      <xdr:rowOff>361950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0725150"/>
          <a:ext cx="742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38</xdr:row>
      <xdr:rowOff>47625</xdr:rowOff>
    </xdr:from>
    <xdr:to>
      <xdr:col>3</xdr:col>
      <xdr:colOff>828675</xdr:colOff>
      <xdr:row>38</xdr:row>
      <xdr:rowOff>342900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1325225"/>
          <a:ext cx="742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4543425</xdr:colOff>
      <xdr:row>2</xdr:row>
      <xdr:rowOff>28575</xdr:rowOff>
    </xdr:from>
    <xdr:to>
      <xdr:col>3</xdr:col>
      <xdr:colOff>866775</xdr:colOff>
      <xdr:row>2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942975"/>
          <a:ext cx="1466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4572000</xdr:colOff>
      <xdr:row>2</xdr:row>
      <xdr:rowOff>38100</xdr:rowOff>
    </xdr:from>
    <xdr:to>
      <xdr:col>3</xdr:col>
      <xdr:colOff>885825</xdr:colOff>
      <xdr:row>2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933450"/>
          <a:ext cx="1457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4495800</xdr:colOff>
      <xdr:row>2</xdr:row>
      <xdr:rowOff>38100</xdr:rowOff>
    </xdr:from>
    <xdr:to>
      <xdr:col>3</xdr:col>
      <xdr:colOff>771525</xdr:colOff>
      <xdr:row>2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123950"/>
          <a:ext cx="1466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4486275</xdr:colOff>
      <xdr:row>2</xdr:row>
      <xdr:rowOff>9525</xdr:rowOff>
    </xdr:from>
    <xdr:to>
      <xdr:col>3</xdr:col>
      <xdr:colOff>781050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1009650"/>
          <a:ext cx="1438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4543425</xdr:colOff>
      <xdr:row>2</xdr:row>
      <xdr:rowOff>28575</xdr:rowOff>
    </xdr:from>
    <xdr:to>
      <xdr:col>3</xdr:col>
      <xdr:colOff>866775</xdr:colOff>
      <xdr:row>2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914400"/>
          <a:ext cx="1466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tabSelected="1" zoomScale="55" zoomScaleNormal="55" workbookViewId="0" topLeftCell="A16">
      <selection activeCell="N25" sqref="N25"/>
    </sheetView>
  </sheetViews>
  <sheetFormatPr defaultColWidth="11.00390625" defaultRowHeight="15.75"/>
  <cols>
    <col min="1" max="1" width="6.125" style="0" customWidth="1"/>
    <col min="2" max="2" width="43.125" style="0" customWidth="1"/>
    <col min="3" max="3" width="46.125" style="0" customWidth="1"/>
    <col min="4" max="4" width="14.375" style="0" customWidth="1"/>
    <col min="5" max="5" width="11.625" style="0" customWidth="1"/>
    <col min="6" max="7" width="11.00390625" style="0" customWidth="1"/>
    <col min="8" max="8" width="9.625" style="68" bestFit="1" customWidth="1"/>
    <col min="9" max="9" width="8.875" style="68" customWidth="1"/>
  </cols>
  <sheetData>
    <row r="1" spans="1:5" ht="35.25">
      <c r="A1" s="107" t="s">
        <v>233</v>
      </c>
      <c r="B1" s="107"/>
      <c r="C1" s="107"/>
      <c r="D1" s="107"/>
      <c r="E1" s="107"/>
    </row>
    <row r="2" ht="15.75">
      <c r="C2" s="51"/>
    </row>
    <row r="3" spans="3:12" ht="15.75">
      <c r="C3" s="47"/>
      <c r="H3" s="76"/>
      <c r="L3" s="46"/>
    </row>
    <row r="4" spans="3:12" ht="15.75">
      <c r="C4" s="47"/>
      <c r="H4" s="76"/>
      <c r="L4" s="47"/>
    </row>
    <row r="5" spans="3:12" ht="15.75">
      <c r="C5" s="47"/>
      <c r="H5" s="76"/>
      <c r="L5" s="47"/>
    </row>
    <row r="6" spans="3:12" ht="15.75">
      <c r="C6" s="47"/>
      <c r="H6" s="76"/>
      <c r="L6" s="47"/>
    </row>
    <row r="7" spans="8:12" ht="15.75">
      <c r="H7" s="76"/>
      <c r="L7" s="47"/>
    </row>
    <row r="8" spans="1:12" ht="21" thickBot="1">
      <c r="A8" s="50" t="s">
        <v>197</v>
      </c>
      <c r="B8" s="50"/>
      <c r="D8" s="108" t="s">
        <v>204</v>
      </c>
      <c r="E8" s="108"/>
      <c r="H8" s="76"/>
      <c r="L8" s="47"/>
    </row>
    <row r="9" spans="1:8" ht="35.25" customHeight="1" thickBot="1">
      <c r="A9" s="118"/>
      <c r="B9" s="118"/>
      <c r="C9" s="119"/>
      <c r="D9" s="114"/>
      <c r="E9" s="115"/>
      <c r="H9" s="76"/>
    </row>
    <row r="10" spans="1:5" ht="21" thickBot="1">
      <c r="A10" s="50" t="s">
        <v>205</v>
      </c>
      <c r="B10" s="50"/>
      <c r="D10" s="108" t="s">
        <v>207</v>
      </c>
      <c r="E10" s="108"/>
    </row>
    <row r="11" spans="1:5" ht="35.25" customHeight="1" thickBot="1">
      <c r="A11" s="118"/>
      <c r="B11" s="118"/>
      <c r="C11" s="119"/>
      <c r="D11" s="114"/>
      <c r="E11" s="115"/>
    </row>
    <row r="12" spans="1:5" ht="21" thickBot="1">
      <c r="A12" s="50" t="s">
        <v>206</v>
      </c>
      <c r="B12" s="50"/>
      <c r="D12" s="108" t="s">
        <v>208</v>
      </c>
      <c r="E12" s="108"/>
    </row>
    <row r="13" spans="1:5" ht="35.25" customHeight="1" thickBot="1">
      <c r="A13" s="118"/>
      <c r="B13" s="118"/>
      <c r="C13" s="119"/>
      <c r="D13" s="110"/>
      <c r="E13" s="111"/>
    </row>
    <row r="14" ht="16.5" thickBot="1"/>
    <row r="15" spans="2:5" ht="21.75" thickBot="1">
      <c r="B15" s="112" t="s">
        <v>202</v>
      </c>
      <c r="C15" s="48" t="s">
        <v>201</v>
      </c>
      <c r="D15" s="49" t="s">
        <v>199</v>
      </c>
      <c r="E15" s="49" t="s">
        <v>200</v>
      </c>
    </row>
    <row r="16" spans="2:5" ht="27.75" customHeight="1" thickBot="1">
      <c r="B16" s="112"/>
      <c r="D16" s="56"/>
      <c r="E16" s="56"/>
    </row>
    <row r="17" spans="2:5" ht="21.75" thickBot="1">
      <c r="B17" s="112"/>
      <c r="D17" s="98" t="s">
        <v>198</v>
      </c>
      <c r="E17" s="98"/>
    </row>
    <row r="18" spans="2:10" ht="27.75" customHeight="1" thickBot="1">
      <c r="B18" s="113">
        <f>IF(D20&gt;74.99%,1,IF(D20&gt;69.99%,2,IF(D20&gt;64.99%,3,IF(D20&gt;54.99%,4,IF(D20&gt;44.99%,5,IF(D20&gt;34.99%,6,7))))))</f>
        <v>1</v>
      </c>
      <c r="D18" s="99">
        <f>SUM(D16+E16)</f>
        <v>0</v>
      </c>
      <c r="E18" s="100"/>
      <c r="J18" s="68"/>
    </row>
    <row r="19" spans="2:10" ht="16.5" thickBot="1">
      <c r="B19" s="113"/>
      <c r="J19" s="68"/>
    </row>
    <row r="20" spans="2:10" ht="34.5" customHeight="1" thickBot="1">
      <c r="B20" s="113"/>
      <c r="C20" s="86" t="s">
        <v>203</v>
      </c>
      <c r="D20" s="78">
        <f>SUM(D28*80/100)+(D25*20/100)</f>
        <v>0.9999999999999998</v>
      </c>
      <c r="E20" s="75"/>
      <c r="F20" s="74"/>
      <c r="J20" s="68"/>
    </row>
    <row r="21" spans="2:10" ht="16.5" customHeight="1" thickBot="1">
      <c r="B21" s="113"/>
      <c r="D21" s="75"/>
      <c r="E21" s="75"/>
      <c r="G21" s="68"/>
      <c r="J21" s="68"/>
    </row>
    <row r="22" spans="2:10" ht="16.5" thickBot="1">
      <c r="B22" s="113"/>
      <c r="J22" s="68"/>
    </row>
    <row r="23" ht="15.75">
      <c r="J23" s="68"/>
    </row>
    <row r="24" ht="16.5" thickBot="1">
      <c r="J24" s="68"/>
    </row>
    <row r="25" spans="1:5" ht="48" thickBot="1" thickTop="1">
      <c r="A25" s="92" t="s">
        <v>239</v>
      </c>
      <c r="B25" s="93"/>
      <c r="C25" s="94"/>
      <c r="D25" s="95">
        <v>1</v>
      </c>
      <c r="E25" s="96"/>
    </row>
    <row r="26" spans="1:5" ht="17.25" thickTop="1">
      <c r="A26" s="97" t="s">
        <v>192</v>
      </c>
      <c r="B26" s="97"/>
      <c r="C26" s="97"/>
      <c r="D26" s="97"/>
      <c r="E26" s="97"/>
    </row>
    <row r="27" ht="16.5" thickBot="1"/>
    <row r="28" spans="1:5" ht="48" thickBot="1" thickTop="1">
      <c r="A28" s="92" t="s">
        <v>234</v>
      </c>
      <c r="B28" s="93"/>
      <c r="C28" s="94"/>
      <c r="D28" s="95">
        <f>SUM(E31+E33+E35+E37+E39)</f>
        <v>0.9999999999999999</v>
      </c>
      <c r="E28" s="96"/>
    </row>
    <row r="29" spans="1:5" ht="17.25" thickTop="1">
      <c r="A29" s="97" t="s">
        <v>192</v>
      </c>
      <c r="B29" s="97"/>
      <c r="C29" s="97"/>
      <c r="D29" s="97"/>
      <c r="E29" s="97"/>
    </row>
    <row r="30" ht="16.5" thickBot="1"/>
    <row r="31" spans="1:5" ht="32.25" customHeight="1" thickBot="1" thickTop="1">
      <c r="A31" s="39">
        <v>1</v>
      </c>
      <c r="B31" s="101" t="s">
        <v>25</v>
      </c>
      <c r="C31" s="102"/>
      <c r="D31" s="102"/>
      <c r="E31" s="45">
        <f>'STANDARD 1'!E3</f>
        <v>0.2</v>
      </c>
    </row>
    <row r="32" ht="16.5" thickBot="1"/>
    <row r="33" spans="1:5" ht="32.25" customHeight="1" thickBot="1" thickTop="1">
      <c r="A33" s="40">
        <v>2</v>
      </c>
      <c r="B33" s="103" t="s">
        <v>196</v>
      </c>
      <c r="C33" s="104"/>
      <c r="D33" s="104"/>
      <c r="E33" s="45">
        <f>'STANDARD 2'!E3</f>
        <v>0.3</v>
      </c>
    </row>
    <row r="34" ht="16.5" thickBot="1"/>
    <row r="35" spans="1:5" ht="31.5" customHeight="1" thickBot="1" thickTop="1">
      <c r="A35" s="41">
        <v>3</v>
      </c>
      <c r="B35" s="105" t="s">
        <v>31</v>
      </c>
      <c r="C35" s="106"/>
      <c r="D35" s="106"/>
      <c r="E35" s="45">
        <f>'STANDARD 3'!E3</f>
        <v>0.2</v>
      </c>
    </row>
    <row r="36" ht="16.5" thickBot="1"/>
    <row r="37" spans="1:5" ht="32.25" customHeight="1" thickBot="1" thickTop="1">
      <c r="A37" s="42">
        <v>4</v>
      </c>
      <c r="B37" s="116" t="s">
        <v>149</v>
      </c>
      <c r="C37" s="117"/>
      <c r="D37" s="117"/>
      <c r="E37" s="45">
        <f>'STANDARD 4'!E3</f>
        <v>0.2</v>
      </c>
    </row>
    <row r="38" ht="16.5" thickBot="1"/>
    <row r="39" spans="1:5" ht="32.25" customHeight="1" thickBot="1" thickTop="1">
      <c r="A39" s="43">
        <v>5</v>
      </c>
      <c r="B39" s="90" t="s">
        <v>33</v>
      </c>
      <c r="C39" s="91"/>
      <c r="D39" s="91"/>
      <c r="E39" s="45">
        <f>'STANDARD 5'!E3</f>
        <v>0.1</v>
      </c>
    </row>
    <row r="42" ht="25.5">
      <c r="B42" s="52" t="s">
        <v>209</v>
      </c>
    </row>
    <row r="43" spans="2:3" ht="18">
      <c r="B43" s="53" t="s">
        <v>210</v>
      </c>
      <c r="C43" s="54"/>
    </row>
    <row r="44" spans="2:3" ht="18">
      <c r="B44" s="53" t="s">
        <v>211</v>
      </c>
      <c r="C44" s="55"/>
    </row>
    <row r="45" spans="2:3" ht="18">
      <c r="B45" s="53" t="s">
        <v>212</v>
      </c>
      <c r="C45" s="55"/>
    </row>
    <row r="46" spans="2:5" ht="18">
      <c r="B46" s="53" t="s">
        <v>213</v>
      </c>
      <c r="C46" s="55"/>
      <c r="D46" s="109" t="s">
        <v>214</v>
      </c>
      <c r="E46" s="109"/>
    </row>
  </sheetData>
  <sheetProtection password="CF97" sheet="1"/>
  <protectedRanges>
    <protectedRange sqref="A9 D9 D11 A11 A13 D13 D16 E16 D25" name="Range1"/>
  </protectedRanges>
  <mergeCells count="26">
    <mergeCell ref="D11:E11"/>
    <mergeCell ref="A9:C9"/>
    <mergeCell ref="A11:C11"/>
    <mergeCell ref="A25:C25"/>
    <mergeCell ref="D25:E25"/>
    <mergeCell ref="A26:E26"/>
    <mergeCell ref="A13:C13"/>
    <mergeCell ref="A1:E1"/>
    <mergeCell ref="D12:E12"/>
    <mergeCell ref="D46:E46"/>
    <mergeCell ref="D13:E13"/>
    <mergeCell ref="B15:B17"/>
    <mergeCell ref="B18:B22"/>
    <mergeCell ref="D8:E8"/>
    <mergeCell ref="D10:E10"/>
    <mergeCell ref="D9:E9"/>
    <mergeCell ref="B37:D37"/>
    <mergeCell ref="B39:D39"/>
    <mergeCell ref="A28:C28"/>
    <mergeCell ref="D28:E28"/>
    <mergeCell ref="A29:E29"/>
    <mergeCell ref="D17:E17"/>
    <mergeCell ref="D18:E18"/>
    <mergeCell ref="B31:D31"/>
    <mergeCell ref="B33:D33"/>
    <mergeCell ref="B35:D35"/>
  </mergeCells>
  <dataValidations count="2">
    <dataValidation allowBlank="1" showInputMessage="1" showErrorMessage="1" promptTitle="PERATUS GPA" prompt="Bagi Sekolah Rendah Sila Masukkan GPA UPSR Tahun Sebelum Yang telah Ditukar Kepada Bentuk Peratus (%). MASUKKAN NILAI HINGGA DUA (2) TITIK PERPULUHAN.  Jangan Ditukarkan kepada 20% Untuk Tujuan Pengiraan Skor Komposit." sqref="D25:E25"/>
    <dataValidation allowBlank="1" showInputMessage="1" showErrorMessage="1" promptTitle="MAKLUMAT PPD &amp; JPN" prompt="Sila Nyatakan Pejabat Pendidikan Daerah (PPD) dan Jabatatan Pendidikan Negeri (JPN)" sqref="A13:C13"/>
  </dataValidations>
  <printOptions horizontalCentered="1"/>
  <pageMargins left="0.5" right="0.5" top="0.25" bottom="0.25" header="0.5" footer="0.5"/>
  <pageSetup horizontalDpi="300" verticalDpi="3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47"/>
  <sheetViews>
    <sheetView zoomScale="57" zoomScaleNormal="57" zoomScalePageLayoutView="0" workbookViewId="0" topLeftCell="A44">
      <selection activeCell="G35" sqref="G35"/>
    </sheetView>
  </sheetViews>
  <sheetFormatPr defaultColWidth="11.00390625" defaultRowHeight="15.75"/>
  <cols>
    <col min="1" max="1" width="9.875" style="0" customWidth="1"/>
    <col min="2" max="2" width="38.375" style="0" customWidth="1"/>
    <col min="3" max="3" width="67.50390625" style="0" customWidth="1"/>
    <col min="4" max="4" width="12.00390625" style="0" customWidth="1"/>
    <col min="5" max="5" width="15.00390625" style="0" customWidth="1"/>
    <col min="6" max="9" width="11.00390625" style="0" customWidth="1"/>
    <col min="10" max="10" width="17.625" style="0" customWidth="1"/>
  </cols>
  <sheetData>
    <row r="1" spans="1:5" ht="46.5" customHeight="1">
      <c r="A1" s="126" t="s">
        <v>193</v>
      </c>
      <c r="B1" s="126"/>
      <c r="C1" s="126"/>
      <c r="D1" s="127" t="s">
        <v>238</v>
      </c>
      <c r="E1" s="127"/>
    </row>
    <row r="2" spans="1:5" ht="25.5" customHeight="1" thickBot="1">
      <c r="A2" s="97" t="s">
        <v>192</v>
      </c>
      <c r="B2" s="97"/>
      <c r="C2" s="97"/>
      <c r="D2" s="97"/>
      <c r="E2" s="97"/>
    </row>
    <row r="3" spans="1:5" ht="39" customHeight="1" thickBot="1" thickTop="1">
      <c r="A3" s="20">
        <v>1</v>
      </c>
      <c r="B3" s="128" t="s">
        <v>25</v>
      </c>
      <c r="C3" s="129"/>
      <c r="D3" s="129"/>
      <c r="E3" s="44">
        <f>SUM(E16+E27+E47)</f>
        <v>0.2</v>
      </c>
    </row>
    <row r="4" spans="1:5" ht="6" customHeight="1" thickBot="1">
      <c r="A4" s="2"/>
      <c r="B4" s="2"/>
      <c r="C4" s="2"/>
      <c r="D4" s="2"/>
      <c r="E4" s="3"/>
    </row>
    <row r="5" spans="1:10" ht="37.5" customHeight="1" thickBot="1">
      <c r="A5" s="21">
        <v>1.1</v>
      </c>
      <c r="B5" s="125" t="s">
        <v>0</v>
      </c>
      <c r="C5" s="125"/>
      <c r="D5" s="125"/>
      <c r="E5" s="125"/>
      <c r="I5" s="76"/>
      <c r="J5" s="77"/>
    </row>
    <row r="6" spans="1:10" ht="37.5" customHeight="1" thickBot="1">
      <c r="A6" s="4" t="s">
        <v>1</v>
      </c>
      <c r="B6" s="5" t="s">
        <v>2</v>
      </c>
      <c r="C6" s="5" t="s">
        <v>3</v>
      </c>
      <c r="D6" s="22" t="s">
        <v>22</v>
      </c>
      <c r="E6" s="6" t="s">
        <v>21</v>
      </c>
      <c r="I6" s="76"/>
      <c r="J6" s="79"/>
    </row>
    <row r="7" spans="1:10" ht="48.75" customHeight="1" thickBot="1">
      <c r="A7" s="24" t="s">
        <v>4</v>
      </c>
      <c r="B7" s="31" t="s">
        <v>5</v>
      </c>
      <c r="C7" s="32" t="s">
        <v>34</v>
      </c>
      <c r="D7" s="25" t="s">
        <v>6</v>
      </c>
      <c r="E7" s="69">
        <v>6</v>
      </c>
      <c r="I7" s="76"/>
      <c r="J7" s="79"/>
    </row>
    <row r="8" spans="1:10" ht="48.75" customHeight="1" thickBot="1">
      <c r="A8" s="26" t="s">
        <v>7</v>
      </c>
      <c r="B8" s="33" t="s">
        <v>8</v>
      </c>
      <c r="C8" s="34" t="s">
        <v>9</v>
      </c>
      <c r="D8" s="27" t="s">
        <v>6</v>
      </c>
      <c r="E8" s="69">
        <v>6</v>
      </c>
      <c r="I8" s="76"/>
      <c r="J8" s="79"/>
    </row>
    <row r="9" spans="1:10" ht="67.5" customHeight="1" thickBot="1">
      <c r="A9" s="26" t="s">
        <v>10</v>
      </c>
      <c r="B9" s="33" t="s">
        <v>23</v>
      </c>
      <c r="C9" s="34" t="s">
        <v>194</v>
      </c>
      <c r="D9" s="27" t="s">
        <v>6</v>
      </c>
      <c r="E9" s="69">
        <v>6</v>
      </c>
      <c r="I9" s="76"/>
      <c r="J9" s="79"/>
    </row>
    <row r="10" spans="1:10" ht="48.75" customHeight="1" thickBot="1">
      <c r="A10" s="26" t="s">
        <v>11</v>
      </c>
      <c r="B10" s="33" t="s">
        <v>12</v>
      </c>
      <c r="C10" s="34" t="s">
        <v>13</v>
      </c>
      <c r="D10" s="27" t="s">
        <v>6</v>
      </c>
      <c r="E10" s="69">
        <v>6</v>
      </c>
      <c r="I10" s="76"/>
      <c r="J10" s="79"/>
    </row>
    <row r="11" spans="1:10" ht="48.75" customHeight="1">
      <c r="A11" s="26" t="s">
        <v>14</v>
      </c>
      <c r="B11" s="33" t="s">
        <v>15</v>
      </c>
      <c r="C11" s="34" t="s">
        <v>215</v>
      </c>
      <c r="D11" s="27" t="s">
        <v>6</v>
      </c>
      <c r="E11" s="69">
        <v>6</v>
      </c>
      <c r="I11" s="76"/>
      <c r="J11" s="79"/>
    </row>
    <row r="12" spans="1:5" ht="30.75" customHeight="1">
      <c r="A12" s="28"/>
      <c r="B12" s="23"/>
      <c r="C12" s="120" t="s">
        <v>16</v>
      </c>
      <c r="D12" s="121"/>
      <c r="E12" s="17">
        <f>SUM(E7:E11)</f>
        <v>30</v>
      </c>
    </row>
    <row r="13" spans="1:5" ht="30.75" customHeight="1">
      <c r="A13" s="28"/>
      <c r="B13" s="23"/>
      <c r="C13" s="120" t="s">
        <v>17</v>
      </c>
      <c r="D13" s="121"/>
      <c r="E13" s="59">
        <f>SUM(E12/5)</f>
        <v>6</v>
      </c>
    </row>
    <row r="14" spans="1:5" ht="30.75" customHeight="1">
      <c r="A14" s="28"/>
      <c r="B14" s="23"/>
      <c r="C14" s="120" t="s">
        <v>18</v>
      </c>
      <c r="D14" s="121"/>
      <c r="E14" s="57">
        <f>SUM(E13-1)/(6-1)*100/100</f>
        <v>1</v>
      </c>
    </row>
    <row r="15" spans="1:5" ht="30.75" customHeight="1" thickBot="1">
      <c r="A15" s="28"/>
      <c r="B15" s="23"/>
      <c r="C15" s="120" t="s">
        <v>19</v>
      </c>
      <c r="D15" s="121"/>
      <c r="E15" s="84" t="str">
        <f>IF(E14&gt;89.99%,"Cemerlang",IF(E14&gt;79.99%,"Baik",IF(E14&gt;59.99%,"Harapan",IF(E14&gt;39.99%,"Memuaskan",IF(E14&gt;19.99%,"Lemah","Sangat Lemah")))))</f>
        <v>Cemerlang</v>
      </c>
    </row>
    <row r="16" spans="1:5" ht="37.5" customHeight="1" thickBot="1">
      <c r="A16" s="29"/>
      <c r="B16" s="30"/>
      <c r="C16" s="122" t="s">
        <v>20</v>
      </c>
      <c r="D16" s="123"/>
      <c r="E16" s="58">
        <f>SUM(E14*5/100)</f>
        <v>0.05</v>
      </c>
    </row>
    <row r="17" ht="54.75" customHeight="1" thickBot="1"/>
    <row r="18" spans="1:5" ht="37.5" customHeight="1" thickBot="1">
      <c r="A18" s="21">
        <v>1.2</v>
      </c>
      <c r="B18" s="125" t="s">
        <v>24</v>
      </c>
      <c r="C18" s="125"/>
      <c r="D18" s="125"/>
      <c r="E18" s="125"/>
    </row>
    <row r="19" spans="1:5" ht="37.5" customHeight="1" thickBot="1">
      <c r="A19" s="4" t="s">
        <v>1</v>
      </c>
      <c r="B19" s="5" t="s">
        <v>2</v>
      </c>
      <c r="C19" s="5" t="s">
        <v>3</v>
      </c>
      <c r="D19" s="22" t="s">
        <v>22</v>
      </c>
      <c r="E19" s="6" t="s">
        <v>21</v>
      </c>
    </row>
    <row r="20" spans="1:5" ht="75" customHeight="1">
      <c r="A20" s="35" t="s">
        <v>35</v>
      </c>
      <c r="B20" s="31" t="s">
        <v>36</v>
      </c>
      <c r="C20" s="32" t="s">
        <v>37</v>
      </c>
      <c r="D20" s="9" t="s">
        <v>6</v>
      </c>
      <c r="E20" s="70">
        <v>6</v>
      </c>
    </row>
    <row r="21" spans="1:5" ht="75" customHeight="1">
      <c r="A21" s="36" t="s">
        <v>38</v>
      </c>
      <c r="B21" s="33" t="s">
        <v>39</v>
      </c>
      <c r="C21" s="34" t="s">
        <v>235</v>
      </c>
      <c r="D21" s="10" t="s">
        <v>6</v>
      </c>
      <c r="E21" s="71">
        <v>6</v>
      </c>
    </row>
    <row r="22" spans="1:5" ht="75" customHeight="1">
      <c r="A22" s="36" t="s">
        <v>40</v>
      </c>
      <c r="B22" s="33" t="s">
        <v>41</v>
      </c>
      <c r="C22" s="34" t="s">
        <v>42</v>
      </c>
      <c r="D22" s="10" t="s">
        <v>6</v>
      </c>
      <c r="E22" s="71">
        <v>6</v>
      </c>
    </row>
    <row r="23" spans="1:5" ht="30.75" customHeight="1">
      <c r="A23" s="37"/>
      <c r="B23" s="23"/>
      <c r="C23" s="120" t="s">
        <v>16</v>
      </c>
      <c r="D23" s="124"/>
      <c r="E23" s="17">
        <f>SUM(E20:E22)</f>
        <v>18</v>
      </c>
    </row>
    <row r="24" spans="1:5" ht="30.75" customHeight="1">
      <c r="A24" s="28"/>
      <c r="B24" s="23"/>
      <c r="C24" s="120" t="s">
        <v>17</v>
      </c>
      <c r="D24" s="121"/>
      <c r="E24" s="59">
        <f>SUM(E23/3)</f>
        <v>6</v>
      </c>
    </row>
    <row r="25" spans="1:5" ht="30.75" customHeight="1">
      <c r="A25" s="28"/>
      <c r="B25" s="23"/>
      <c r="C25" s="120" t="s">
        <v>18</v>
      </c>
      <c r="D25" s="121"/>
      <c r="E25" s="57">
        <f>SUM(E24-1)/(6-1)*100/100</f>
        <v>1</v>
      </c>
    </row>
    <row r="26" spans="1:5" ht="30.75" customHeight="1" thickBot="1">
      <c r="A26" s="28"/>
      <c r="B26" s="23"/>
      <c r="C26" s="120" t="s">
        <v>19</v>
      </c>
      <c r="D26" s="121"/>
      <c r="E26" s="84" t="str">
        <f>IF(E25&gt;89.99%,"Cemerlang",IF(E25&gt;79.99%,"Baik",IF(E25&gt;59.99%,"Harapan",IF(E25&gt;39.99%,"Memuaskan",IF(E25&gt;19.99%,"Lemah","Sangat Lemah")))))</f>
        <v>Cemerlang</v>
      </c>
    </row>
    <row r="27" spans="1:5" ht="37.5" customHeight="1" thickBot="1">
      <c r="A27" s="29"/>
      <c r="B27" s="30"/>
      <c r="C27" s="122" t="s">
        <v>20</v>
      </c>
      <c r="D27" s="123"/>
      <c r="E27" s="58">
        <f>SUM(E25*5/100)</f>
        <v>0.05</v>
      </c>
    </row>
    <row r="28" ht="45.75" customHeight="1"/>
    <row r="29" ht="99.75" customHeight="1"/>
    <row r="30" spans="1:5" ht="48" customHeight="1">
      <c r="A30" s="126" t="s">
        <v>193</v>
      </c>
      <c r="B30" s="126"/>
      <c r="C30" s="126"/>
      <c r="D30" s="127" t="s">
        <v>238</v>
      </c>
      <c r="E30" s="127"/>
    </row>
    <row r="31" spans="1:5" ht="27" customHeight="1" thickBot="1">
      <c r="A31" s="97" t="s">
        <v>192</v>
      </c>
      <c r="B31" s="97"/>
      <c r="C31" s="97"/>
      <c r="D31" s="97"/>
      <c r="E31" s="97"/>
    </row>
    <row r="32" spans="1:5" ht="37.5" customHeight="1" thickBot="1">
      <c r="A32" s="21">
        <v>1.3</v>
      </c>
      <c r="B32" s="125" t="s">
        <v>148</v>
      </c>
      <c r="C32" s="125"/>
      <c r="D32" s="125"/>
      <c r="E32" s="125"/>
    </row>
    <row r="33" spans="1:5" ht="37.5" customHeight="1" thickBot="1">
      <c r="A33" s="4" t="s">
        <v>1</v>
      </c>
      <c r="B33" s="5" t="s">
        <v>2</v>
      </c>
      <c r="C33" s="5" t="s">
        <v>3</v>
      </c>
      <c r="D33" s="22" t="s">
        <v>22</v>
      </c>
      <c r="E33" s="6" t="s">
        <v>21</v>
      </c>
    </row>
    <row r="34" spans="1:5" ht="55.5" customHeight="1">
      <c r="A34" s="35" t="s">
        <v>43</v>
      </c>
      <c r="B34" s="31" t="s">
        <v>44</v>
      </c>
      <c r="C34" s="32" t="s">
        <v>216</v>
      </c>
      <c r="D34" s="9" t="s">
        <v>6</v>
      </c>
      <c r="E34" s="70">
        <v>6</v>
      </c>
    </row>
    <row r="35" spans="1:5" ht="55.5" customHeight="1">
      <c r="A35" s="38" t="s">
        <v>45</v>
      </c>
      <c r="B35" s="33" t="s">
        <v>46</v>
      </c>
      <c r="C35" s="34" t="s">
        <v>47</v>
      </c>
      <c r="D35" s="10" t="s">
        <v>6</v>
      </c>
      <c r="E35" s="71">
        <v>6</v>
      </c>
    </row>
    <row r="36" spans="1:5" ht="55.5" customHeight="1">
      <c r="A36" s="38" t="s">
        <v>48</v>
      </c>
      <c r="B36" s="33" t="s">
        <v>49</v>
      </c>
      <c r="C36" s="34" t="s">
        <v>50</v>
      </c>
      <c r="D36" s="10" t="s">
        <v>6</v>
      </c>
      <c r="E36" s="71">
        <v>6</v>
      </c>
    </row>
    <row r="37" spans="1:5" ht="55.5" customHeight="1">
      <c r="A37" s="38" t="s">
        <v>51</v>
      </c>
      <c r="B37" s="33" t="s">
        <v>52</v>
      </c>
      <c r="C37" s="34" t="s">
        <v>53</v>
      </c>
      <c r="D37" s="10" t="s">
        <v>6</v>
      </c>
      <c r="E37" s="71">
        <v>6</v>
      </c>
    </row>
    <row r="38" spans="1:5" ht="55.5" customHeight="1">
      <c r="A38" s="38" t="s">
        <v>54</v>
      </c>
      <c r="B38" s="88" t="s">
        <v>240</v>
      </c>
      <c r="C38" s="89" t="s">
        <v>245</v>
      </c>
      <c r="D38" s="10" t="s">
        <v>6</v>
      </c>
      <c r="E38" s="71">
        <v>6</v>
      </c>
    </row>
    <row r="39" spans="1:5" ht="55.5" customHeight="1">
      <c r="A39" s="36" t="s">
        <v>55</v>
      </c>
      <c r="B39" s="88" t="s">
        <v>56</v>
      </c>
      <c r="C39" s="89" t="s">
        <v>57</v>
      </c>
      <c r="D39" s="10" t="s">
        <v>6</v>
      </c>
      <c r="E39" s="71">
        <v>6</v>
      </c>
    </row>
    <row r="40" spans="1:5" ht="55.5" customHeight="1">
      <c r="A40" s="36" t="s">
        <v>58</v>
      </c>
      <c r="B40" s="88" t="s">
        <v>246</v>
      </c>
      <c r="C40" s="89" t="s">
        <v>247</v>
      </c>
      <c r="D40" s="10" t="s">
        <v>6</v>
      </c>
      <c r="E40" s="71">
        <v>6</v>
      </c>
    </row>
    <row r="41" spans="1:5" ht="55.5" customHeight="1">
      <c r="A41" s="36" t="s">
        <v>59</v>
      </c>
      <c r="B41" s="33" t="s">
        <v>60</v>
      </c>
      <c r="C41" s="34" t="s">
        <v>61</v>
      </c>
      <c r="D41" s="10" t="s">
        <v>6</v>
      </c>
      <c r="E41" s="71">
        <v>6</v>
      </c>
    </row>
    <row r="42" spans="1:5" ht="55.5" customHeight="1">
      <c r="A42" s="36" t="s">
        <v>62</v>
      </c>
      <c r="B42" s="33" t="s">
        <v>63</v>
      </c>
      <c r="C42" s="34" t="s">
        <v>64</v>
      </c>
      <c r="D42" s="10" t="s">
        <v>6</v>
      </c>
      <c r="E42" s="71">
        <v>6</v>
      </c>
    </row>
    <row r="43" spans="1:5" ht="30.75" customHeight="1">
      <c r="A43" s="37"/>
      <c r="B43" s="23"/>
      <c r="C43" s="120" t="s">
        <v>16</v>
      </c>
      <c r="D43" s="124"/>
      <c r="E43" s="17">
        <f>SUM(E34:E42)</f>
        <v>54</v>
      </c>
    </row>
    <row r="44" spans="1:5" ht="30.75" customHeight="1">
      <c r="A44" s="28"/>
      <c r="B44" s="23"/>
      <c r="C44" s="120" t="s">
        <v>17</v>
      </c>
      <c r="D44" s="121"/>
      <c r="E44" s="59">
        <f>SUM(E43/9)</f>
        <v>6</v>
      </c>
    </row>
    <row r="45" spans="1:5" ht="30.75" customHeight="1">
      <c r="A45" s="28"/>
      <c r="B45" s="23"/>
      <c r="C45" s="120" t="s">
        <v>18</v>
      </c>
      <c r="D45" s="121"/>
      <c r="E45" s="57">
        <f>SUM(E44-1)/(6-1)*100/100</f>
        <v>1</v>
      </c>
    </row>
    <row r="46" spans="1:5" ht="30.75" customHeight="1" thickBot="1">
      <c r="A46" s="28"/>
      <c r="B46" s="23"/>
      <c r="C46" s="120" t="s">
        <v>19</v>
      </c>
      <c r="D46" s="121"/>
      <c r="E46" s="84" t="str">
        <f>IF(E45&gt;89.99%,"Cemerlang",IF(E45&gt;79.99%,"Baik",IF(E45&gt;59.99%,"Harapan",IF(E45&gt;39.99%,"Memuaskan",IF(E45&gt;19.99%,"Lemah","Sangat Lemah")))))</f>
        <v>Cemerlang</v>
      </c>
    </row>
    <row r="47" spans="1:5" ht="37.5" customHeight="1" thickBot="1">
      <c r="A47" s="29"/>
      <c r="B47" s="30"/>
      <c r="C47" s="122" t="s">
        <v>147</v>
      </c>
      <c r="D47" s="123"/>
      <c r="E47" s="58">
        <f>SUM(E45*10/100)</f>
        <v>0.1</v>
      </c>
    </row>
  </sheetData>
  <sheetProtection password="CF97" sheet="1"/>
  <protectedRanges>
    <protectedRange sqref="E7:E11 E20:E22 E34:E42" name="Range1"/>
  </protectedRanges>
  <mergeCells count="25">
    <mergeCell ref="C27:D27"/>
    <mergeCell ref="A31:E31"/>
    <mergeCell ref="C15:D15"/>
    <mergeCell ref="A1:C1"/>
    <mergeCell ref="D1:E1"/>
    <mergeCell ref="A2:E2"/>
    <mergeCell ref="A30:C30"/>
    <mergeCell ref="D30:E30"/>
    <mergeCell ref="B3:D3"/>
    <mergeCell ref="C25:D25"/>
    <mergeCell ref="C26:D26"/>
    <mergeCell ref="C16:D16"/>
    <mergeCell ref="B5:E5"/>
    <mergeCell ref="B18:E18"/>
    <mergeCell ref="C23:D23"/>
    <mergeCell ref="C24:D24"/>
    <mergeCell ref="C12:D12"/>
    <mergeCell ref="C13:D13"/>
    <mergeCell ref="C14:D14"/>
    <mergeCell ref="C44:D44"/>
    <mergeCell ref="C45:D45"/>
    <mergeCell ref="C46:D46"/>
    <mergeCell ref="C47:D47"/>
    <mergeCell ref="C43:D43"/>
    <mergeCell ref="B32:E32"/>
  </mergeCells>
  <dataValidations count="2">
    <dataValidation type="whole" allowBlank="1" showInputMessage="1" showErrorMessage="1" sqref="G10">
      <formula1>1</formula1>
      <formula2>6</formula2>
    </dataValidation>
    <dataValidation type="whole" allowBlank="1" showInputMessage="1" showErrorMessage="1" errorTitle="RALAT" error="SILA ISI NILAI &quot;1&quot; HINGGA &quot;6&quot; SAHAJA.  TERIMA KASIH." sqref="E7:E11 E20:E22 E34:E42">
      <formula1>1</formula1>
      <formula2>6</formula2>
    </dataValidation>
  </dataValidations>
  <printOptions horizontalCentered="1"/>
  <pageMargins left="0.36" right="0.36" top="0.66" bottom="0.41" header="0.5" footer="0.5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62"/>
  <sheetViews>
    <sheetView zoomScale="77" zoomScaleNormal="77" zoomScalePageLayoutView="0" workbookViewId="0" topLeftCell="A22">
      <selection activeCell="E64" sqref="E64"/>
    </sheetView>
  </sheetViews>
  <sheetFormatPr defaultColWidth="11.00390625" defaultRowHeight="15.75"/>
  <cols>
    <col min="1" max="1" width="9.875" style="0" customWidth="1"/>
    <col min="2" max="2" width="38.375" style="0" customWidth="1"/>
    <col min="3" max="3" width="67.50390625" style="0" customWidth="1"/>
    <col min="4" max="4" width="12.00390625" style="0" customWidth="1"/>
    <col min="5" max="5" width="15.00390625" style="0" customWidth="1"/>
  </cols>
  <sheetData>
    <row r="1" spans="1:5" ht="45" customHeight="1">
      <c r="A1" s="131" t="s">
        <v>193</v>
      </c>
      <c r="B1" s="131"/>
      <c r="C1" s="131"/>
      <c r="D1" s="132" t="s">
        <v>238</v>
      </c>
      <c r="E1" s="132"/>
    </row>
    <row r="2" spans="1:5" ht="25.5" customHeight="1" thickBot="1">
      <c r="A2" s="97" t="s">
        <v>192</v>
      </c>
      <c r="B2" s="97"/>
      <c r="C2" s="97"/>
      <c r="D2" s="97"/>
      <c r="E2" s="97"/>
    </row>
    <row r="3" spans="1:5" ht="39" customHeight="1" thickBot="1" thickTop="1">
      <c r="A3" s="13">
        <v>2</v>
      </c>
      <c r="B3" s="133" t="s">
        <v>195</v>
      </c>
      <c r="C3" s="134"/>
      <c r="D3" s="134"/>
      <c r="E3" s="44">
        <f>SUM(E14+E27+E38+E50+E62)</f>
        <v>0.3</v>
      </c>
    </row>
    <row r="4" spans="1:5" ht="6" customHeight="1" thickBot="1">
      <c r="A4" s="2"/>
      <c r="B4" s="2"/>
      <c r="C4" s="2"/>
      <c r="D4" s="2"/>
      <c r="E4" s="3"/>
    </row>
    <row r="5" spans="1:5" ht="37.5" customHeight="1" thickBot="1">
      <c r="A5" s="14">
        <v>2.1</v>
      </c>
      <c r="B5" s="130" t="s">
        <v>26</v>
      </c>
      <c r="C5" s="130"/>
      <c r="D5" s="130"/>
      <c r="E5" s="130"/>
    </row>
    <row r="6" spans="1:5" ht="37.5" customHeight="1" thickBot="1">
      <c r="A6" s="4" t="s">
        <v>1</v>
      </c>
      <c r="B6" s="5" t="s">
        <v>2</v>
      </c>
      <c r="C6" s="5" t="s">
        <v>3</v>
      </c>
      <c r="D6" s="22" t="s">
        <v>22</v>
      </c>
      <c r="E6" s="6" t="s">
        <v>21</v>
      </c>
    </row>
    <row r="7" spans="1:5" ht="44.25" customHeight="1" thickBot="1">
      <c r="A7" s="35" t="s">
        <v>65</v>
      </c>
      <c r="B7" s="31" t="s">
        <v>66</v>
      </c>
      <c r="C7" s="32" t="s">
        <v>67</v>
      </c>
      <c r="D7" s="9" t="s">
        <v>6</v>
      </c>
      <c r="E7" s="73">
        <v>6</v>
      </c>
    </row>
    <row r="8" spans="1:5" ht="44.25" customHeight="1" thickBot="1">
      <c r="A8" s="38" t="s">
        <v>68</v>
      </c>
      <c r="B8" s="33" t="s">
        <v>69</v>
      </c>
      <c r="C8" s="34" t="s">
        <v>217</v>
      </c>
      <c r="D8" s="10" t="s">
        <v>6</v>
      </c>
      <c r="E8" s="73">
        <v>6</v>
      </c>
    </row>
    <row r="9" spans="1:5" ht="44.25" customHeight="1" thickBot="1">
      <c r="A9" s="36" t="s">
        <v>70</v>
      </c>
      <c r="B9" s="33" t="s">
        <v>71</v>
      </c>
      <c r="C9" s="34" t="s">
        <v>72</v>
      </c>
      <c r="D9" s="10" t="s">
        <v>6</v>
      </c>
      <c r="E9" s="73">
        <v>6</v>
      </c>
    </row>
    <row r="10" spans="1:5" ht="30.75" customHeight="1">
      <c r="A10" s="37"/>
      <c r="B10" s="23"/>
      <c r="C10" s="120" t="s">
        <v>16</v>
      </c>
      <c r="D10" s="124"/>
      <c r="E10" s="17">
        <f>SUM(E7:E9)</f>
        <v>18</v>
      </c>
    </row>
    <row r="11" spans="1:5" ht="30.75" customHeight="1">
      <c r="A11" s="28"/>
      <c r="B11" s="23"/>
      <c r="C11" s="120" t="s">
        <v>17</v>
      </c>
      <c r="D11" s="121"/>
      <c r="E11" s="59">
        <f>SUM(E10/3)</f>
        <v>6</v>
      </c>
    </row>
    <row r="12" spans="1:5" ht="30.75" customHeight="1">
      <c r="A12" s="28"/>
      <c r="B12" s="23"/>
      <c r="C12" s="120" t="s">
        <v>18</v>
      </c>
      <c r="D12" s="121"/>
      <c r="E12" s="18">
        <f>SUM(E11-1)/(6-1)*100/100</f>
        <v>1</v>
      </c>
    </row>
    <row r="13" spans="1:5" ht="30.75" customHeight="1" thickBot="1">
      <c r="A13" s="28"/>
      <c r="B13" s="23"/>
      <c r="C13" s="120" t="s">
        <v>19</v>
      </c>
      <c r="D13" s="121"/>
      <c r="E13" s="84" t="str">
        <f>IF(E12&gt;89.99%,"Cemerlang",IF(E12&gt;79.99%,"Baik",IF(E12&gt;59.99%,"Harapan",IF(E12&gt;39.99%,"Memuaskan",IF(E12&gt;19.99%,"Lemah","Sangat Lemah")))))</f>
        <v>Cemerlang</v>
      </c>
    </row>
    <row r="14" spans="1:5" ht="30.75" customHeight="1" thickBot="1">
      <c r="A14" s="29"/>
      <c r="B14" s="30"/>
      <c r="C14" s="122" t="s">
        <v>147</v>
      </c>
      <c r="D14" s="123"/>
      <c r="E14" s="19">
        <f>SUM(E12*10/100)</f>
        <v>0.1</v>
      </c>
    </row>
    <row r="16" ht="16.5" thickBot="1"/>
    <row r="17" spans="1:5" ht="37.5" customHeight="1" thickBot="1">
      <c r="A17" s="14">
        <v>2.2</v>
      </c>
      <c r="B17" s="130" t="s">
        <v>27</v>
      </c>
      <c r="C17" s="130"/>
      <c r="D17" s="130"/>
      <c r="E17" s="130"/>
    </row>
    <row r="18" spans="1:5" ht="37.5" customHeight="1" thickBot="1">
      <c r="A18" s="4" t="s">
        <v>1</v>
      </c>
      <c r="B18" s="5" t="s">
        <v>2</v>
      </c>
      <c r="C18" s="5" t="s">
        <v>3</v>
      </c>
      <c r="D18" s="22" t="s">
        <v>22</v>
      </c>
      <c r="E18" s="6" t="s">
        <v>21</v>
      </c>
    </row>
    <row r="19" spans="1:5" ht="46.5" customHeight="1" thickBot="1">
      <c r="A19" s="35" t="s">
        <v>73</v>
      </c>
      <c r="B19" s="31" t="s">
        <v>218</v>
      </c>
      <c r="C19" s="32" t="s">
        <v>74</v>
      </c>
      <c r="D19" s="9" t="s">
        <v>6</v>
      </c>
      <c r="E19" s="73">
        <v>6</v>
      </c>
    </row>
    <row r="20" spans="1:5" ht="46.5" customHeight="1" thickBot="1">
      <c r="A20" s="36" t="s">
        <v>75</v>
      </c>
      <c r="B20" s="33" t="s">
        <v>219</v>
      </c>
      <c r="C20" s="34" t="s">
        <v>74</v>
      </c>
      <c r="D20" s="10" t="s">
        <v>6</v>
      </c>
      <c r="E20" s="73">
        <v>6</v>
      </c>
    </row>
    <row r="21" spans="1:5" ht="46.5" customHeight="1" thickBot="1">
      <c r="A21" s="36" t="s">
        <v>76</v>
      </c>
      <c r="B21" s="33" t="s">
        <v>77</v>
      </c>
      <c r="C21" s="34" t="s">
        <v>78</v>
      </c>
      <c r="D21" s="10" t="s">
        <v>6</v>
      </c>
      <c r="E21" s="73">
        <v>6</v>
      </c>
    </row>
    <row r="22" spans="1:5" ht="46.5" customHeight="1" thickBot="1">
      <c r="A22" s="36" t="s">
        <v>79</v>
      </c>
      <c r="B22" s="33" t="s">
        <v>80</v>
      </c>
      <c r="C22" s="34" t="s">
        <v>81</v>
      </c>
      <c r="D22" s="10" t="s">
        <v>6</v>
      </c>
      <c r="E22" s="73">
        <v>6</v>
      </c>
    </row>
    <row r="23" spans="1:5" ht="30.75" customHeight="1">
      <c r="A23" s="37"/>
      <c r="B23" s="23"/>
      <c r="C23" s="120" t="s">
        <v>16</v>
      </c>
      <c r="D23" s="124"/>
      <c r="E23" s="17">
        <f>SUM(E19:E22)</f>
        <v>24</v>
      </c>
    </row>
    <row r="24" spans="1:5" ht="30.75" customHeight="1">
      <c r="A24" s="28"/>
      <c r="B24" s="23"/>
      <c r="C24" s="120" t="s">
        <v>17</v>
      </c>
      <c r="D24" s="121"/>
      <c r="E24" s="59">
        <f>SUM(E23/4)</f>
        <v>6</v>
      </c>
    </row>
    <row r="25" spans="1:5" ht="30.75" customHeight="1">
      <c r="A25" s="28"/>
      <c r="B25" s="23"/>
      <c r="C25" s="120" t="s">
        <v>18</v>
      </c>
      <c r="D25" s="121"/>
      <c r="E25" s="18">
        <f>SUM(E24-1)/(6-1)*100/100</f>
        <v>1</v>
      </c>
    </row>
    <row r="26" spans="1:5" ht="30.75" customHeight="1" thickBot="1">
      <c r="A26" s="28"/>
      <c r="B26" s="23"/>
      <c r="C26" s="120" t="s">
        <v>19</v>
      </c>
      <c r="D26" s="121"/>
      <c r="E26" s="84" t="str">
        <f>IF(E25&gt;89.99%,"Cemerlang",IF(E25&gt;79.99%,"Baik",IF(E25&gt;59.99%,"Harapan",IF(E25&gt;39.99%,"Memuaskan",IF(E25&gt;19.99%,"Lemah","Sangat Lemah")))))</f>
        <v>Cemerlang</v>
      </c>
    </row>
    <row r="27" spans="1:5" ht="30.75" customHeight="1" thickBot="1">
      <c r="A27" s="29"/>
      <c r="B27" s="30"/>
      <c r="C27" s="122" t="s">
        <v>147</v>
      </c>
      <c r="D27" s="123"/>
      <c r="E27" s="19">
        <f>SUM(E25*10/100)</f>
        <v>0.1</v>
      </c>
    </row>
    <row r="29" ht="16.5" thickBot="1"/>
    <row r="30" spans="1:5" ht="37.5" customHeight="1" thickBot="1">
      <c r="A30" s="14">
        <v>2.3</v>
      </c>
      <c r="B30" s="130" t="s">
        <v>28</v>
      </c>
      <c r="C30" s="130"/>
      <c r="D30" s="130"/>
      <c r="E30" s="130"/>
    </row>
    <row r="31" spans="1:5" ht="37.5" customHeight="1" thickBot="1">
      <c r="A31" s="4" t="s">
        <v>1</v>
      </c>
      <c r="B31" s="5" t="s">
        <v>2</v>
      </c>
      <c r="C31" s="5" t="s">
        <v>3</v>
      </c>
      <c r="D31" s="22" t="s">
        <v>22</v>
      </c>
      <c r="E31" s="6" t="s">
        <v>21</v>
      </c>
    </row>
    <row r="32" spans="1:5" ht="47.25" customHeight="1" thickBot="1">
      <c r="A32" s="35" t="s">
        <v>82</v>
      </c>
      <c r="B32" s="31" t="s">
        <v>83</v>
      </c>
      <c r="C32" s="32" t="s">
        <v>84</v>
      </c>
      <c r="D32" s="9" t="s">
        <v>6</v>
      </c>
      <c r="E32" s="73">
        <v>6</v>
      </c>
    </row>
    <row r="33" spans="1:5" ht="47.25" customHeight="1" thickBot="1">
      <c r="A33" s="36" t="s">
        <v>85</v>
      </c>
      <c r="B33" s="33" t="s">
        <v>86</v>
      </c>
      <c r="C33" s="34" t="s">
        <v>87</v>
      </c>
      <c r="D33" s="10" t="s">
        <v>6</v>
      </c>
      <c r="E33" s="73">
        <v>6</v>
      </c>
    </row>
    <row r="34" spans="1:5" ht="30.75" customHeight="1">
      <c r="A34" s="37"/>
      <c r="B34" s="23"/>
      <c r="C34" s="120" t="s">
        <v>16</v>
      </c>
      <c r="D34" s="124"/>
      <c r="E34" s="17">
        <f>SUM(E31:E33)</f>
        <v>12</v>
      </c>
    </row>
    <row r="35" spans="1:5" ht="30.75" customHeight="1">
      <c r="A35" s="28"/>
      <c r="B35" s="23"/>
      <c r="C35" s="120" t="s">
        <v>17</v>
      </c>
      <c r="D35" s="121"/>
      <c r="E35" s="59">
        <f>SUM(E34/2)</f>
        <v>6</v>
      </c>
    </row>
    <row r="36" spans="1:5" ht="30.75" customHeight="1">
      <c r="A36" s="28"/>
      <c r="B36" s="23"/>
      <c r="C36" s="120" t="s">
        <v>18</v>
      </c>
      <c r="D36" s="121"/>
      <c r="E36" s="18">
        <f>SUM(E35-1)/(6-1)*100/100</f>
        <v>1</v>
      </c>
    </row>
    <row r="37" spans="1:5" ht="30.75" customHeight="1" thickBot="1">
      <c r="A37" s="28"/>
      <c r="B37" s="23"/>
      <c r="C37" s="120" t="s">
        <v>19</v>
      </c>
      <c r="D37" s="121"/>
      <c r="E37" s="84" t="str">
        <f>IF(E36&gt;89.99%,"Cemerlang",IF(E36&gt;79.99%,"Baik",IF(E36&gt;59.99%,"Harapan",IF(E36&gt;39.99%,"Memuaskan",IF(E36&gt;19.99%,"Lemah","Sangat Lemah")))))</f>
        <v>Cemerlang</v>
      </c>
    </row>
    <row r="38" spans="1:5" ht="30.75" customHeight="1" thickBot="1">
      <c r="A38" s="29"/>
      <c r="B38" s="30"/>
      <c r="C38" s="122" t="s">
        <v>145</v>
      </c>
      <c r="D38" s="123"/>
      <c r="E38" s="19">
        <f>SUM(E36*2.5/100)</f>
        <v>0.025</v>
      </c>
    </row>
    <row r="40" spans="1:5" ht="47.25" customHeight="1">
      <c r="A40" s="131" t="s">
        <v>193</v>
      </c>
      <c r="B40" s="131"/>
      <c r="C40" s="131"/>
      <c r="D40" s="132" t="s">
        <v>238</v>
      </c>
      <c r="E40" s="132"/>
    </row>
    <row r="41" spans="1:5" ht="31.5" customHeight="1" thickBot="1">
      <c r="A41" s="97" t="s">
        <v>192</v>
      </c>
      <c r="B41" s="97"/>
      <c r="C41" s="97"/>
      <c r="D41" s="97"/>
      <c r="E41" s="97"/>
    </row>
    <row r="42" spans="1:5" ht="37.5" customHeight="1" thickBot="1">
      <c r="A42" s="14">
        <v>2.4</v>
      </c>
      <c r="B42" s="130" t="s">
        <v>29</v>
      </c>
      <c r="C42" s="130"/>
      <c r="D42" s="130"/>
      <c r="E42" s="130"/>
    </row>
    <row r="43" spans="1:5" ht="37.5" customHeight="1" thickBot="1">
      <c r="A43" s="4" t="s">
        <v>1</v>
      </c>
      <c r="B43" s="5" t="s">
        <v>2</v>
      </c>
      <c r="C43" s="5" t="s">
        <v>3</v>
      </c>
      <c r="D43" s="22" t="s">
        <v>22</v>
      </c>
      <c r="E43" s="6" t="s">
        <v>21</v>
      </c>
    </row>
    <row r="44" spans="1:5" ht="72" customHeight="1" thickBot="1">
      <c r="A44" s="35" t="s">
        <v>88</v>
      </c>
      <c r="B44" s="31" t="s">
        <v>89</v>
      </c>
      <c r="C44" s="32" t="s">
        <v>90</v>
      </c>
      <c r="D44" s="9" t="s">
        <v>6</v>
      </c>
      <c r="E44" s="73">
        <v>6</v>
      </c>
    </row>
    <row r="45" spans="1:5" ht="72" customHeight="1" thickBot="1">
      <c r="A45" s="36" t="s">
        <v>91</v>
      </c>
      <c r="B45" s="33" t="s">
        <v>92</v>
      </c>
      <c r="C45" s="34" t="s">
        <v>93</v>
      </c>
      <c r="D45" s="10" t="s">
        <v>6</v>
      </c>
      <c r="E45" s="73">
        <v>6</v>
      </c>
    </row>
    <row r="46" spans="1:5" ht="30.75" customHeight="1">
      <c r="A46" s="37"/>
      <c r="B46" s="23"/>
      <c r="C46" s="120" t="s">
        <v>16</v>
      </c>
      <c r="D46" s="124"/>
      <c r="E46" s="17">
        <f>SUM(E43:E45)</f>
        <v>12</v>
      </c>
    </row>
    <row r="47" spans="1:5" ht="30.75" customHeight="1">
      <c r="A47" s="28"/>
      <c r="B47" s="23"/>
      <c r="C47" s="120" t="s">
        <v>17</v>
      </c>
      <c r="D47" s="121"/>
      <c r="E47" s="59">
        <f>SUM(E46/2)</f>
        <v>6</v>
      </c>
    </row>
    <row r="48" spans="1:5" ht="30.75" customHeight="1">
      <c r="A48" s="28"/>
      <c r="B48" s="23"/>
      <c r="C48" s="120" t="s">
        <v>18</v>
      </c>
      <c r="D48" s="121"/>
      <c r="E48" s="18">
        <f>SUM(E47-1)/(6-1)*100/100</f>
        <v>1</v>
      </c>
    </row>
    <row r="49" spans="1:5" ht="30.75" customHeight="1" thickBot="1">
      <c r="A49" s="28"/>
      <c r="B49" s="23"/>
      <c r="C49" s="120" t="s">
        <v>19</v>
      </c>
      <c r="D49" s="121"/>
      <c r="E49" s="84" t="str">
        <f>IF(E48&gt;89.99%,"Cemerlang",IF(E48&gt;79.99%,"Baik",IF(E48&gt;59.99%,"Harapan",IF(E48&gt;39.99%,"Memuaskan",IF(E48&gt;19.99%,"Lemah","Sangat Lemah")))))</f>
        <v>Cemerlang</v>
      </c>
    </row>
    <row r="50" spans="1:5" ht="30.75" customHeight="1" thickBot="1">
      <c r="A50" s="29"/>
      <c r="B50" s="30"/>
      <c r="C50" s="122" t="s">
        <v>145</v>
      </c>
      <c r="D50" s="123"/>
      <c r="E50" s="19">
        <f>SUM(E48*2.5/100)</f>
        <v>0.025</v>
      </c>
    </row>
    <row r="52" ht="16.5" thickBot="1"/>
    <row r="53" spans="1:5" ht="37.5" customHeight="1" thickBot="1">
      <c r="A53" s="14">
        <v>2.5</v>
      </c>
      <c r="B53" s="130" t="s">
        <v>30</v>
      </c>
      <c r="C53" s="130"/>
      <c r="D53" s="130"/>
      <c r="E53" s="130"/>
    </row>
    <row r="54" spans="1:5" ht="37.5" customHeight="1" thickBot="1">
      <c r="A54" s="4" t="s">
        <v>1</v>
      </c>
      <c r="B54" s="5" t="s">
        <v>2</v>
      </c>
      <c r="C54" s="5" t="s">
        <v>3</v>
      </c>
      <c r="D54" s="22" t="s">
        <v>22</v>
      </c>
      <c r="E54" s="6" t="s">
        <v>21</v>
      </c>
    </row>
    <row r="55" spans="1:5" ht="93.75" customHeight="1" thickBot="1">
      <c r="A55" s="35" t="s">
        <v>94</v>
      </c>
      <c r="B55" s="31" t="s">
        <v>95</v>
      </c>
      <c r="C55" s="32" t="s">
        <v>236</v>
      </c>
      <c r="D55" s="9" t="s">
        <v>6</v>
      </c>
      <c r="E55" s="73">
        <v>6</v>
      </c>
    </row>
    <row r="56" spans="1:5" ht="68.25" customHeight="1" thickBot="1">
      <c r="A56" s="36" t="s">
        <v>96</v>
      </c>
      <c r="B56" s="33" t="s">
        <v>97</v>
      </c>
      <c r="C56" s="34" t="s">
        <v>98</v>
      </c>
      <c r="D56" s="10" t="s">
        <v>6</v>
      </c>
      <c r="E56" s="73">
        <v>6</v>
      </c>
    </row>
    <row r="57" spans="1:5" ht="68.25" customHeight="1" thickBot="1">
      <c r="A57" s="36" t="s">
        <v>99</v>
      </c>
      <c r="B57" s="33" t="s">
        <v>100</v>
      </c>
      <c r="C57" s="34" t="s">
        <v>101</v>
      </c>
      <c r="D57" s="10" t="s">
        <v>6</v>
      </c>
      <c r="E57" s="73">
        <v>6</v>
      </c>
    </row>
    <row r="58" spans="1:5" ht="30.75" customHeight="1">
      <c r="A58" s="37"/>
      <c r="B58" s="23"/>
      <c r="C58" s="120" t="s">
        <v>16</v>
      </c>
      <c r="D58" s="124"/>
      <c r="E58" s="17">
        <f>SUM(E55:E57)</f>
        <v>18</v>
      </c>
    </row>
    <row r="59" spans="1:5" ht="30.75" customHeight="1">
      <c r="A59" s="28"/>
      <c r="B59" s="23"/>
      <c r="C59" s="120" t="s">
        <v>17</v>
      </c>
      <c r="D59" s="121"/>
      <c r="E59" s="59">
        <f>SUM(E58/3)</f>
        <v>6</v>
      </c>
    </row>
    <row r="60" spans="1:5" ht="30.75" customHeight="1">
      <c r="A60" s="28"/>
      <c r="B60" s="23"/>
      <c r="C60" s="120" t="s">
        <v>18</v>
      </c>
      <c r="D60" s="121"/>
      <c r="E60" s="18">
        <f>SUM(E59-1)/(6-1)*100/100</f>
        <v>1</v>
      </c>
    </row>
    <row r="61" spans="1:5" ht="30.75" customHeight="1" thickBot="1">
      <c r="A61" s="28"/>
      <c r="B61" s="23"/>
      <c r="C61" s="120" t="s">
        <v>19</v>
      </c>
      <c r="D61" s="121"/>
      <c r="E61" s="84" t="str">
        <f>IF(E60&gt;89.99%,"Cemerlang",IF(E60&gt;79.99%,"Baik",IF(E60&gt;59.99%,"Harapan",IF(E60&gt;39.99%,"Memuaskan",IF(E60&gt;19.99%,"Lemah","Sangat Lemah")))))</f>
        <v>Cemerlang</v>
      </c>
    </row>
    <row r="62" spans="1:5" ht="30.75" customHeight="1" thickBot="1">
      <c r="A62" s="29"/>
      <c r="B62" s="30"/>
      <c r="C62" s="122" t="s">
        <v>20</v>
      </c>
      <c r="D62" s="123"/>
      <c r="E62" s="19">
        <f>SUM(E60*5/100)</f>
        <v>0.05</v>
      </c>
    </row>
  </sheetData>
  <sheetProtection password="CF97" sheet="1"/>
  <protectedRanges>
    <protectedRange sqref="E7:E9 E19:E22 E32:E33 E44:E45 E55:E57" name="Range1"/>
  </protectedRanges>
  <mergeCells count="37">
    <mergeCell ref="C24:D24"/>
    <mergeCell ref="C11:D11"/>
    <mergeCell ref="C12:D12"/>
    <mergeCell ref="C13:D13"/>
    <mergeCell ref="C14:D14"/>
    <mergeCell ref="B17:E17"/>
    <mergeCell ref="C23:D23"/>
    <mergeCell ref="C61:D61"/>
    <mergeCell ref="A1:C1"/>
    <mergeCell ref="D1:E1"/>
    <mergeCell ref="A2:E2"/>
    <mergeCell ref="A40:C40"/>
    <mergeCell ref="D40:E40"/>
    <mergeCell ref="C26:D26"/>
    <mergeCell ref="B3:D3"/>
    <mergeCell ref="B5:E5"/>
    <mergeCell ref="C10:D10"/>
    <mergeCell ref="C46:D46"/>
    <mergeCell ref="C47:D47"/>
    <mergeCell ref="C48:D48"/>
    <mergeCell ref="A41:E41"/>
    <mergeCell ref="C62:D62"/>
    <mergeCell ref="C50:D50"/>
    <mergeCell ref="B53:E53"/>
    <mergeCell ref="C58:D58"/>
    <mergeCell ref="C59:D59"/>
    <mergeCell ref="C60:D60"/>
    <mergeCell ref="C25:D25"/>
    <mergeCell ref="C49:D49"/>
    <mergeCell ref="C27:D27"/>
    <mergeCell ref="B30:E30"/>
    <mergeCell ref="C34:D34"/>
    <mergeCell ref="C35:D35"/>
    <mergeCell ref="C36:D36"/>
    <mergeCell ref="C37:D37"/>
    <mergeCell ref="C38:D38"/>
    <mergeCell ref="B42:E42"/>
  </mergeCells>
  <dataValidations count="1">
    <dataValidation type="whole" allowBlank="1" showInputMessage="1" showErrorMessage="1" errorTitle="RALAT" error="SILA ISIKAN NILAI &quot;1&quot; HINGGA &quot;6&quot; SAHAJA.  TERIMA KASIH." sqref="E7:E9 E19:E22 E32:E33 E44:E45 E55:E57">
      <formula1>1</formula1>
      <formula2>6</formula2>
    </dataValidation>
  </dataValidations>
  <printOptions horizontalCentered="1"/>
  <pageMargins left="0.36" right="0.36" top="0.41" bottom="0.41" header="0.5" footer="0.5"/>
  <pageSetup orientation="portrait" paperSize="9" scale="6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21"/>
  <sheetViews>
    <sheetView zoomScale="75" zoomScaleNormal="75" zoomScalePageLayoutView="0" workbookViewId="0" topLeftCell="A1">
      <selection activeCell="G15" sqref="G15"/>
    </sheetView>
  </sheetViews>
  <sheetFormatPr defaultColWidth="11.00390625" defaultRowHeight="15.75"/>
  <cols>
    <col min="1" max="1" width="9.875" style="0" customWidth="1"/>
    <col min="2" max="2" width="37.625" style="0" customWidth="1"/>
    <col min="3" max="3" width="68.125" style="0" customWidth="1"/>
    <col min="4" max="4" width="12.125" style="0" customWidth="1"/>
    <col min="5" max="5" width="16.625" style="0" customWidth="1"/>
  </cols>
  <sheetData>
    <row r="1" spans="1:5" ht="54.75" customHeight="1">
      <c r="A1" s="135" t="s">
        <v>193</v>
      </c>
      <c r="B1" s="135"/>
      <c r="C1" s="135"/>
      <c r="D1" s="136" t="s">
        <v>238</v>
      </c>
      <c r="E1" s="136"/>
    </row>
    <row r="2" spans="1:5" ht="30.75" customHeight="1" thickBot="1">
      <c r="A2" s="97" t="s">
        <v>192</v>
      </c>
      <c r="B2" s="97"/>
      <c r="C2" s="97"/>
      <c r="D2" s="97"/>
      <c r="E2" s="97"/>
    </row>
    <row r="3" spans="1:5" ht="39" customHeight="1" thickBot="1" thickTop="1">
      <c r="A3" s="15">
        <v>3</v>
      </c>
      <c r="B3" s="137" t="s">
        <v>31</v>
      </c>
      <c r="C3" s="138"/>
      <c r="D3" s="138"/>
      <c r="E3" s="44">
        <f>E21</f>
        <v>0.2</v>
      </c>
    </row>
    <row r="4" spans="1:5" ht="6" customHeight="1" thickBot="1">
      <c r="A4" s="2"/>
      <c r="B4" s="2"/>
      <c r="C4" s="2"/>
      <c r="D4" s="2"/>
      <c r="E4" s="3"/>
    </row>
    <row r="5" spans="1:5" ht="37.5" customHeight="1" thickBot="1">
      <c r="A5" s="16"/>
      <c r="B5" s="139"/>
      <c r="C5" s="139"/>
      <c r="D5" s="139"/>
      <c r="E5" s="139"/>
    </row>
    <row r="6" spans="1:5" ht="37.5" customHeight="1" thickBot="1">
      <c r="A6" s="4" t="s">
        <v>1</v>
      </c>
      <c r="B6" s="5" t="s">
        <v>2</v>
      </c>
      <c r="C6" s="5" t="s">
        <v>3</v>
      </c>
      <c r="D6" s="22" t="s">
        <v>22</v>
      </c>
      <c r="E6" s="6" t="s">
        <v>21</v>
      </c>
    </row>
    <row r="7" spans="1:5" ht="68.25" customHeight="1" thickBot="1">
      <c r="A7" s="35">
        <v>3.1</v>
      </c>
      <c r="B7" s="31" t="s">
        <v>102</v>
      </c>
      <c r="C7" s="32" t="s">
        <v>103</v>
      </c>
      <c r="D7" s="9" t="s">
        <v>6</v>
      </c>
      <c r="E7" s="73">
        <v>6</v>
      </c>
    </row>
    <row r="8" spans="1:5" ht="68.25" customHeight="1" thickBot="1">
      <c r="A8" s="38">
        <v>3.2</v>
      </c>
      <c r="B8" s="33" t="s">
        <v>104</v>
      </c>
      <c r="C8" s="34" t="s">
        <v>105</v>
      </c>
      <c r="D8" s="10" t="s">
        <v>6</v>
      </c>
      <c r="E8" s="73">
        <v>6</v>
      </c>
    </row>
    <row r="9" spans="1:5" ht="68.25" customHeight="1" thickBot="1">
      <c r="A9" s="38">
        <v>3.3</v>
      </c>
      <c r="B9" s="33" t="s">
        <v>106</v>
      </c>
      <c r="C9" s="34" t="s">
        <v>107</v>
      </c>
      <c r="D9" s="10" t="s">
        <v>6</v>
      </c>
      <c r="E9" s="73">
        <v>6</v>
      </c>
    </row>
    <row r="10" spans="1:5" ht="68.25" customHeight="1" thickBot="1">
      <c r="A10" s="38">
        <v>3.4</v>
      </c>
      <c r="B10" s="33" t="s">
        <v>108</v>
      </c>
      <c r="C10" s="34" t="s">
        <v>109</v>
      </c>
      <c r="D10" s="10" t="s">
        <v>6</v>
      </c>
      <c r="E10" s="73">
        <v>6</v>
      </c>
    </row>
    <row r="11" spans="1:5" ht="68.25" customHeight="1" thickBot="1">
      <c r="A11" s="38">
        <v>3.5</v>
      </c>
      <c r="B11" s="33" t="s">
        <v>110</v>
      </c>
      <c r="C11" s="34" t="s">
        <v>111</v>
      </c>
      <c r="D11" s="10" t="s">
        <v>6</v>
      </c>
      <c r="E11" s="73">
        <v>6</v>
      </c>
    </row>
    <row r="12" spans="1:5" ht="68.25" customHeight="1" thickBot="1">
      <c r="A12" s="38">
        <v>3.6</v>
      </c>
      <c r="B12" s="33" t="s">
        <v>112</v>
      </c>
      <c r="C12" s="34" t="s">
        <v>113</v>
      </c>
      <c r="D12" s="10" t="s">
        <v>6</v>
      </c>
      <c r="E12" s="73">
        <v>6</v>
      </c>
    </row>
    <row r="13" spans="1:5" ht="68.25" customHeight="1" thickBot="1">
      <c r="A13" s="38">
        <v>3.7</v>
      </c>
      <c r="B13" s="88" t="s">
        <v>241</v>
      </c>
      <c r="C13" s="89" t="s">
        <v>244</v>
      </c>
      <c r="D13" s="10" t="s">
        <v>6</v>
      </c>
      <c r="E13" s="73">
        <v>6</v>
      </c>
    </row>
    <row r="14" spans="1:5" ht="68.25" customHeight="1" thickBot="1">
      <c r="A14" s="38">
        <v>3.8</v>
      </c>
      <c r="B14" s="33" t="s">
        <v>114</v>
      </c>
      <c r="C14" s="34" t="s">
        <v>115</v>
      </c>
      <c r="D14" s="10" t="s">
        <v>6</v>
      </c>
      <c r="E14" s="73">
        <v>6</v>
      </c>
    </row>
    <row r="15" spans="1:5" ht="72.75" customHeight="1" thickBot="1">
      <c r="A15" s="38">
        <v>3.9</v>
      </c>
      <c r="B15" s="33" t="s">
        <v>116</v>
      </c>
      <c r="C15" s="34" t="s">
        <v>237</v>
      </c>
      <c r="D15" s="10" t="s">
        <v>6</v>
      </c>
      <c r="E15" s="73">
        <v>6</v>
      </c>
    </row>
    <row r="16" spans="1:5" ht="68.25" customHeight="1" thickBot="1">
      <c r="A16" s="72" t="s">
        <v>223</v>
      </c>
      <c r="B16" s="33" t="s">
        <v>117</v>
      </c>
      <c r="C16" s="34" t="s">
        <v>118</v>
      </c>
      <c r="D16" s="10" t="s">
        <v>6</v>
      </c>
      <c r="E16" s="73">
        <v>6</v>
      </c>
    </row>
    <row r="17" spans="1:5" ht="30.75" customHeight="1">
      <c r="A17" s="37"/>
      <c r="B17" s="23"/>
      <c r="C17" s="120" t="s">
        <v>16</v>
      </c>
      <c r="D17" s="124"/>
      <c r="E17" s="17">
        <f>SUM(E7:E16)</f>
        <v>60</v>
      </c>
    </row>
    <row r="18" spans="1:5" ht="30.75" customHeight="1">
      <c r="A18" s="28"/>
      <c r="B18" s="23"/>
      <c r="C18" s="120" t="s">
        <v>17</v>
      </c>
      <c r="D18" s="121"/>
      <c r="E18" s="59">
        <f>SUM(E17/10)</f>
        <v>6</v>
      </c>
    </row>
    <row r="19" spans="1:5" ht="30.75" customHeight="1">
      <c r="A19" s="28"/>
      <c r="B19" s="23"/>
      <c r="C19" s="120" t="s">
        <v>18</v>
      </c>
      <c r="D19" s="121"/>
      <c r="E19" s="18">
        <f>SUM(E18-1)/(6-1)*100/100</f>
        <v>1</v>
      </c>
    </row>
    <row r="20" spans="1:5" ht="30.75" customHeight="1" thickBot="1">
      <c r="A20" s="28"/>
      <c r="B20" s="23"/>
      <c r="C20" s="120" t="s">
        <v>19</v>
      </c>
      <c r="D20" s="121"/>
      <c r="E20" s="84" t="str">
        <f>IF(E19&gt;89.99%,"Cemerlang",IF(E19&gt;79.99%,"Baik",IF(E19&gt;59.99%,"Harapan",IF(E19&gt;39.99%,"Memuaskan",IF(E19&gt;19.99%,"Lemah","Sangat Lemah")))))</f>
        <v>Cemerlang</v>
      </c>
    </row>
    <row r="21" spans="1:5" ht="30.75" customHeight="1" thickBot="1">
      <c r="A21" s="29"/>
      <c r="B21" s="30"/>
      <c r="C21" s="122" t="s">
        <v>146</v>
      </c>
      <c r="D21" s="123"/>
      <c r="E21" s="19">
        <f>SUM(E19*20/100)</f>
        <v>0.2</v>
      </c>
    </row>
  </sheetData>
  <sheetProtection password="CF97" sheet="1"/>
  <protectedRanges>
    <protectedRange sqref="E7:E16" name="Range1"/>
  </protectedRanges>
  <mergeCells count="10">
    <mergeCell ref="A1:C1"/>
    <mergeCell ref="D1:E1"/>
    <mergeCell ref="A2:E2"/>
    <mergeCell ref="C21:D21"/>
    <mergeCell ref="B3:D3"/>
    <mergeCell ref="B5:E5"/>
    <mergeCell ref="C17:D17"/>
    <mergeCell ref="C18:D18"/>
    <mergeCell ref="C19:D19"/>
    <mergeCell ref="C20:D20"/>
  </mergeCells>
  <dataValidations count="1">
    <dataValidation type="whole" allowBlank="1" showInputMessage="1" showErrorMessage="1" errorTitle="RALAT" error="SILA ISIKAN NILAI &quot;1&quot; HINGGA &quot;6&quot; SAHAJA. TERIMA KASIH." sqref="E7:E16">
      <formula1>1</formula1>
      <formula2>6</formula2>
    </dataValidation>
  </dataValidations>
  <printOptions horizontalCentered="1"/>
  <pageMargins left="0.36" right="0.36" top="0.66" bottom="0.41" header="0.5" footer="0.5"/>
  <pageSetup orientation="portrait" paperSize="9" scale="6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E61"/>
  <sheetViews>
    <sheetView zoomScale="62" zoomScaleNormal="62" zoomScalePageLayoutView="0" workbookViewId="0" topLeftCell="A1">
      <selection activeCell="A38" sqref="A38:E38"/>
    </sheetView>
  </sheetViews>
  <sheetFormatPr defaultColWidth="11.00390625" defaultRowHeight="15.75"/>
  <cols>
    <col min="1" max="1" width="9.875" style="0" customWidth="1"/>
    <col min="2" max="2" width="38.375" style="0" customWidth="1"/>
    <col min="3" max="3" width="67.50390625" style="0" customWidth="1"/>
    <col min="4" max="4" width="13.875" style="0" customWidth="1"/>
    <col min="5" max="5" width="17.625" style="0" customWidth="1"/>
  </cols>
  <sheetData>
    <row r="1" spans="1:5" ht="49.5" customHeight="1">
      <c r="A1" s="143" t="s">
        <v>193</v>
      </c>
      <c r="B1" s="143"/>
      <c r="C1" s="143"/>
      <c r="D1" s="144" t="s">
        <v>238</v>
      </c>
      <c r="E1" s="144"/>
    </row>
    <row r="2" spans="1:5" ht="29.25" customHeight="1" thickBot="1">
      <c r="A2" s="97" t="s">
        <v>192</v>
      </c>
      <c r="B2" s="97"/>
      <c r="C2" s="97"/>
      <c r="D2" s="97"/>
      <c r="E2" s="97"/>
    </row>
    <row r="3" spans="1:5" ht="37.5" customHeight="1" thickBot="1" thickTop="1">
      <c r="A3" s="7">
        <v>4</v>
      </c>
      <c r="B3" s="148" t="s">
        <v>149</v>
      </c>
      <c r="C3" s="149"/>
      <c r="D3" s="149"/>
      <c r="E3" s="44">
        <f>SUM(D12+D34+E50+E61)</f>
        <v>0.2</v>
      </c>
    </row>
    <row r="4" ht="7.5" customHeight="1" thickBot="1"/>
    <row r="5" spans="1:5" ht="28.5" customHeight="1" thickBot="1">
      <c r="A5" s="8">
        <v>4.1</v>
      </c>
      <c r="B5" s="140" t="s">
        <v>150</v>
      </c>
      <c r="C5" s="140"/>
      <c r="D5" s="140"/>
      <c r="E5" s="140"/>
    </row>
    <row r="6" spans="1:5" ht="37.5" customHeight="1" thickBot="1">
      <c r="A6" s="8" t="s">
        <v>226</v>
      </c>
      <c r="B6" s="141" t="s">
        <v>227</v>
      </c>
      <c r="C6" s="141"/>
      <c r="D6" s="141"/>
      <c r="E6" s="142"/>
    </row>
    <row r="7" spans="1:5" ht="37.5" customHeight="1" thickBot="1">
      <c r="A7" s="4" t="s">
        <v>1</v>
      </c>
      <c r="B7" s="5" t="s">
        <v>2</v>
      </c>
      <c r="C7" s="5" t="s">
        <v>3</v>
      </c>
      <c r="D7" s="22" t="s">
        <v>222</v>
      </c>
      <c r="E7" s="60" t="s">
        <v>220</v>
      </c>
    </row>
    <row r="8" spans="1:5" ht="51.75" customHeight="1" thickBot="1">
      <c r="A8" s="35" t="s">
        <v>151</v>
      </c>
      <c r="B8" s="31" t="s">
        <v>228</v>
      </c>
      <c r="C8" s="32" t="s">
        <v>229</v>
      </c>
      <c r="D8" s="80">
        <v>2.5</v>
      </c>
      <c r="E8" s="87">
        <v>0.025</v>
      </c>
    </row>
    <row r="9" spans="1:5" ht="51.75" customHeight="1" thickBot="1">
      <c r="A9" s="36" t="s">
        <v>152</v>
      </c>
      <c r="B9" s="33" t="s">
        <v>228</v>
      </c>
      <c r="C9" s="34" t="s">
        <v>230</v>
      </c>
      <c r="D9" s="81">
        <v>1</v>
      </c>
      <c r="E9" s="63" t="s">
        <v>231</v>
      </c>
    </row>
    <row r="10" spans="1:5" ht="51.75" customHeight="1" thickBot="1">
      <c r="A10" s="36" t="s">
        <v>153</v>
      </c>
      <c r="B10" s="33" t="s">
        <v>228</v>
      </c>
      <c r="C10" s="34" t="s">
        <v>232</v>
      </c>
      <c r="D10" s="81">
        <v>2.5</v>
      </c>
      <c r="E10" s="87">
        <v>0.025</v>
      </c>
    </row>
    <row r="11" spans="1:5" ht="30.75" customHeight="1" thickBot="1">
      <c r="A11" s="145"/>
      <c r="B11" s="146"/>
      <c r="C11" s="146"/>
      <c r="D11" s="146"/>
      <c r="E11" s="147"/>
    </row>
    <row r="12" spans="1:5" ht="30.75" customHeight="1" thickBot="1">
      <c r="A12" s="64"/>
      <c r="B12" s="82">
        <f>SUM(D8:D10)</f>
        <v>6</v>
      </c>
      <c r="C12" s="65" t="s">
        <v>16</v>
      </c>
      <c r="D12" s="58">
        <f>SUM(B12/6)*6/100</f>
        <v>0.06</v>
      </c>
      <c r="E12" s="62">
        <v>0.06</v>
      </c>
    </row>
    <row r="14" ht="16.5" customHeight="1"/>
    <row r="15" spans="1:4" ht="15.75" hidden="1">
      <c r="A15" s="1"/>
      <c r="B15" s="1"/>
      <c r="C15" s="1"/>
      <c r="D15" s="1"/>
    </row>
    <row r="16" spans="1:5" ht="24.75" customHeight="1">
      <c r="A16" s="2"/>
      <c r="B16" s="2"/>
      <c r="C16" s="2"/>
      <c r="D16" s="2"/>
      <c r="E16" s="3"/>
    </row>
    <row r="17" spans="1:5" ht="45.75" customHeight="1">
      <c r="A17" s="143" t="s">
        <v>193</v>
      </c>
      <c r="B17" s="143"/>
      <c r="C17" s="143"/>
      <c r="D17" s="144" t="s">
        <v>238</v>
      </c>
      <c r="E17" s="144"/>
    </row>
    <row r="18" spans="1:5" ht="25.5" customHeight="1" thickBot="1">
      <c r="A18" s="97" t="s">
        <v>192</v>
      </c>
      <c r="B18" s="97"/>
      <c r="C18" s="97"/>
      <c r="D18" s="97"/>
      <c r="E18" s="97"/>
    </row>
    <row r="19" spans="1:5" ht="37.5" customHeight="1" thickBot="1">
      <c r="A19" s="8">
        <v>4.2</v>
      </c>
      <c r="B19" s="140" t="s">
        <v>158</v>
      </c>
      <c r="C19" s="140"/>
      <c r="D19" s="140"/>
      <c r="E19" s="140"/>
    </row>
    <row r="20" spans="1:5" ht="37.5" customHeight="1" thickBot="1">
      <c r="A20" s="4" t="s">
        <v>1</v>
      </c>
      <c r="B20" s="5" t="s">
        <v>2</v>
      </c>
      <c r="C20" s="5" t="s">
        <v>3</v>
      </c>
      <c r="D20" s="22" t="s">
        <v>222</v>
      </c>
      <c r="E20" s="60" t="s">
        <v>220</v>
      </c>
    </row>
    <row r="21" spans="1:5" ht="48.75" customHeight="1" thickBot="1">
      <c r="A21" s="35" t="s">
        <v>151</v>
      </c>
      <c r="B21" s="31" t="s">
        <v>160</v>
      </c>
      <c r="C21" s="32" t="s">
        <v>161</v>
      </c>
      <c r="D21" s="80">
        <v>0.25</v>
      </c>
      <c r="E21" s="66">
        <v>0.0025</v>
      </c>
    </row>
    <row r="22" spans="1:5" ht="48.75" customHeight="1" thickBot="1">
      <c r="A22" s="38" t="s">
        <v>152</v>
      </c>
      <c r="B22" s="33" t="s">
        <v>160</v>
      </c>
      <c r="C22" s="34" t="s">
        <v>162</v>
      </c>
      <c r="D22" s="81">
        <v>0.25</v>
      </c>
      <c r="E22" s="66" t="s">
        <v>224</v>
      </c>
    </row>
    <row r="23" spans="1:5" ht="48.75" customHeight="1" thickBot="1">
      <c r="A23" s="38" t="s">
        <v>153</v>
      </c>
      <c r="B23" s="33" t="s">
        <v>160</v>
      </c>
      <c r="C23" s="34" t="s">
        <v>163</v>
      </c>
      <c r="D23" s="81">
        <v>0.25</v>
      </c>
      <c r="E23" s="66">
        <v>0.0025</v>
      </c>
    </row>
    <row r="24" spans="1:5" ht="48.75" customHeight="1" thickBot="1">
      <c r="A24" s="38" t="s">
        <v>155</v>
      </c>
      <c r="B24" s="33" t="s">
        <v>164</v>
      </c>
      <c r="C24" s="34" t="s">
        <v>165</v>
      </c>
      <c r="D24" s="81">
        <v>0.25</v>
      </c>
      <c r="E24" s="66">
        <v>0.0025</v>
      </c>
    </row>
    <row r="25" spans="1:5" ht="48.75" customHeight="1" thickBot="1">
      <c r="A25" s="38" t="s">
        <v>156</v>
      </c>
      <c r="B25" s="33" t="s">
        <v>164</v>
      </c>
      <c r="C25" s="34" t="s">
        <v>162</v>
      </c>
      <c r="D25" s="81">
        <v>0.25</v>
      </c>
      <c r="E25" s="66" t="s">
        <v>224</v>
      </c>
    </row>
    <row r="26" spans="1:5" ht="48.75" customHeight="1" thickBot="1">
      <c r="A26" s="38" t="s">
        <v>157</v>
      </c>
      <c r="B26" s="33" t="s">
        <v>164</v>
      </c>
      <c r="C26" s="34" t="s">
        <v>163</v>
      </c>
      <c r="D26" s="81">
        <v>0.25</v>
      </c>
      <c r="E26" s="66">
        <v>0.0025</v>
      </c>
    </row>
    <row r="27" spans="1:5" ht="48.75" customHeight="1" thickBot="1">
      <c r="A27" s="38" t="s">
        <v>166</v>
      </c>
      <c r="B27" s="33" t="s">
        <v>167</v>
      </c>
      <c r="C27" s="34" t="s">
        <v>165</v>
      </c>
      <c r="D27" s="81">
        <v>0.25</v>
      </c>
      <c r="E27" s="66">
        <v>0.0025</v>
      </c>
    </row>
    <row r="28" spans="1:5" ht="48.75" customHeight="1" thickBot="1">
      <c r="A28" s="38" t="s">
        <v>168</v>
      </c>
      <c r="B28" s="33" t="s">
        <v>167</v>
      </c>
      <c r="C28" s="34" t="s">
        <v>162</v>
      </c>
      <c r="D28" s="81">
        <v>0.25</v>
      </c>
      <c r="E28" s="66" t="s">
        <v>224</v>
      </c>
    </row>
    <row r="29" spans="1:5" ht="48.75" customHeight="1" thickBot="1">
      <c r="A29" s="36" t="s">
        <v>169</v>
      </c>
      <c r="B29" s="33" t="s">
        <v>167</v>
      </c>
      <c r="C29" s="34" t="s">
        <v>163</v>
      </c>
      <c r="D29" s="81">
        <v>0.25</v>
      </c>
      <c r="E29" s="66">
        <v>0.0025</v>
      </c>
    </row>
    <row r="30" spans="1:5" ht="56.25" customHeight="1" thickBot="1">
      <c r="A30" s="36" t="s">
        <v>170</v>
      </c>
      <c r="B30" s="33" t="s">
        <v>171</v>
      </c>
      <c r="C30" s="34" t="s">
        <v>172</v>
      </c>
      <c r="D30" s="81">
        <v>0.5</v>
      </c>
      <c r="E30" s="66">
        <v>0.005</v>
      </c>
    </row>
    <row r="31" spans="1:5" ht="56.25" customHeight="1" thickBot="1">
      <c r="A31" s="36" t="s">
        <v>173</v>
      </c>
      <c r="B31" s="33" t="s">
        <v>171</v>
      </c>
      <c r="C31" s="34" t="s">
        <v>174</v>
      </c>
      <c r="D31" s="81">
        <v>0.5</v>
      </c>
      <c r="E31" s="66" t="s">
        <v>225</v>
      </c>
    </row>
    <row r="32" spans="1:5" ht="56.25" customHeight="1" thickBot="1">
      <c r="A32" s="36" t="s">
        <v>175</v>
      </c>
      <c r="B32" s="33" t="s">
        <v>171</v>
      </c>
      <c r="C32" s="34" t="s">
        <v>176</v>
      </c>
      <c r="D32" s="81">
        <v>0.75</v>
      </c>
      <c r="E32" s="66">
        <v>0.0075</v>
      </c>
    </row>
    <row r="33" spans="1:5" ht="30.75" customHeight="1" thickBot="1">
      <c r="A33" s="145"/>
      <c r="B33" s="146"/>
      <c r="C33" s="146"/>
      <c r="D33" s="146"/>
      <c r="E33" s="147"/>
    </row>
    <row r="34" spans="1:5" ht="30.75" customHeight="1" thickBot="1">
      <c r="A34" s="29"/>
      <c r="B34" s="83">
        <f>SUM(D21:D32)</f>
        <v>4</v>
      </c>
      <c r="C34" s="61" t="s">
        <v>221</v>
      </c>
      <c r="D34" s="58">
        <f>SUM(B34/4)*4/100</f>
        <v>0.04</v>
      </c>
      <c r="E34" s="62">
        <v>0.04</v>
      </c>
    </row>
    <row r="35" ht="30.75" customHeight="1"/>
    <row r="36" ht="30.75" customHeight="1"/>
    <row r="37" spans="1:5" ht="45.75" customHeight="1">
      <c r="A37" s="143" t="s">
        <v>193</v>
      </c>
      <c r="B37" s="143"/>
      <c r="C37" s="143"/>
      <c r="D37" s="144" t="s">
        <v>238</v>
      </c>
      <c r="E37" s="144"/>
    </row>
    <row r="38" spans="1:5" ht="28.5" customHeight="1" thickBot="1">
      <c r="A38" s="97" t="s">
        <v>192</v>
      </c>
      <c r="B38" s="97"/>
      <c r="C38" s="97"/>
      <c r="D38" s="97"/>
      <c r="E38" s="97"/>
    </row>
    <row r="39" spans="1:5" ht="37.5" customHeight="1" thickBot="1">
      <c r="A39" s="8">
        <v>4.3</v>
      </c>
      <c r="B39" s="140" t="s">
        <v>177</v>
      </c>
      <c r="C39" s="140"/>
      <c r="D39" s="140"/>
      <c r="E39" s="140"/>
    </row>
    <row r="40" spans="1:5" ht="37.5" customHeight="1" thickBot="1">
      <c r="A40" s="4" t="s">
        <v>1</v>
      </c>
      <c r="B40" s="5" t="s">
        <v>2</v>
      </c>
      <c r="C40" s="5" t="s">
        <v>3</v>
      </c>
      <c r="D40" s="67" t="s">
        <v>22</v>
      </c>
      <c r="E40" s="6" t="s">
        <v>21</v>
      </c>
    </row>
    <row r="41" spans="1:5" ht="48.75" customHeight="1" thickBot="1">
      <c r="A41" s="35" t="s">
        <v>151</v>
      </c>
      <c r="B41" s="31" t="s">
        <v>178</v>
      </c>
      <c r="C41" s="32" t="s">
        <v>179</v>
      </c>
      <c r="D41" s="9" t="s">
        <v>6</v>
      </c>
      <c r="E41" s="73">
        <v>6</v>
      </c>
    </row>
    <row r="42" spans="1:5" ht="48.75" customHeight="1" thickBot="1">
      <c r="A42" s="36" t="s">
        <v>152</v>
      </c>
      <c r="B42" s="33" t="s">
        <v>180</v>
      </c>
      <c r="C42" s="34" t="s">
        <v>181</v>
      </c>
      <c r="D42" s="10" t="s">
        <v>6</v>
      </c>
      <c r="E42" s="73">
        <v>6</v>
      </c>
    </row>
    <row r="43" spans="1:5" ht="48.75" customHeight="1" thickBot="1">
      <c r="A43" s="36" t="s">
        <v>153</v>
      </c>
      <c r="B43" s="33" t="s">
        <v>180</v>
      </c>
      <c r="C43" s="34" t="s">
        <v>182</v>
      </c>
      <c r="D43" s="10" t="s">
        <v>6</v>
      </c>
      <c r="E43" s="73">
        <v>6</v>
      </c>
    </row>
    <row r="44" spans="1:5" ht="48.75" customHeight="1" thickBot="1">
      <c r="A44" s="36" t="s">
        <v>155</v>
      </c>
      <c r="B44" s="33" t="s">
        <v>180</v>
      </c>
      <c r="C44" s="34" t="s">
        <v>183</v>
      </c>
      <c r="D44" s="10" t="s">
        <v>6</v>
      </c>
      <c r="E44" s="73">
        <v>6</v>
      </c>
    </row>
    <row r="45" spans="1:5" ht="48.75" customHeight="1" thickBot="1">
      <c r="A45" s="36" t="s">
        <v>156</v>
      </c>
      <c r="B45" s="33" t="s">
        <v>184</v>
      </c>
      <c r="C45" s="34" t="s">
        <v>185</v>
      </c>
      <c r="D45" s="10" t="s">
        <v>6</v>
      </c>
      <c r="E45" s="73">
        <v>6</v>
      </c>
    </row>
    <row r="46" spans="1:5" ht="30.75" customHeight="1">
      <c r="A46" s="37"/>
      <c r="B46" s="23"/>
      <c r="C46" s="120" t="s">
        <v>16</v>
      </c>
      <c r="D46" s="124"/>
      <c r="E46" s="17">
        <f>SUM(E41:E45)</f>
        <v>30</v>
      </c>
    </row>
    <row r="47" spans="1:5" ht="30.75" customHeight="1">
      <c r="A47" s="28"/>
      <c r="B47" s="23"/>
      <c r="C47" s="120" t="s">
        <v>17</v>
      </c>
      <c r="D47" s="121"/>
      <c r="E47" s="59">
        <f>SUM(E46/5)</f>
        <v>6</v>
      </c>
    </row>
    <row r="48" spans="1:5" ht="30.75" customHeight="1">
      <c r="A48" s="28"/>
      <c r="B48" s="23"/>
      <c r="C48" s="120" t="s">
        <v>18</v>
      </c>
      <c r="D48" s="121"/>
      <c r="E48" s="18">
        <f>SUM(E47-1)/(6-1)*100/100</f>
        <v>1</v>
      </c>
    </row>
    <row r="49" spans="1:5" ht="30.75" customHeight="1" thickBot="1">
      <c r="A49" s="28"/>
      <c r="B49" s="23"/>
      <c r="C49" s="120" t="s">
        <v>19</v>
      </c>
      <c r="D49" s="121"/>
      <c r="E49" s="84" t="str">
        <f>IF(E48&gt;89.99%,"Cemerlang",IF(E48&gt;79.99%,"Baik",IF(E48&gt;59.99%,"Harapan",IF(E48&gt;39.99%,"Memuaskan",IF(E48&gt;19.99%,"Lemah","Sangat Lemah")))))</f>
        <v>Cemerlang</v>
      </c>
    </row>
    <row r="50" spans="1:5" ht="30.75" customHeight="1" thickBot="1">
      <c r="A50" s="29"/>
      <c r="B50" s="30"/>
      <c r="C50" s="122" t="s">
        <v>154</v>
      </c>
      <c r="D50" s="123"/>
      <c r="E50" s="19">
        <f>SUM(E48*6/100)</f>
        <v>0.06</v>
      </c>
    </row>
    <row r="51" ht="30" customHeight="1"/>
    <row r="52" ht="30" customHeight="1" thickBot="1"/>
    <row r="53" spans="1:5" ht="37.5" customHeight="1" thickBot="1">
      <c r="A53" s="8">
        <v>4.4</v>
      </c>
      <c r="B53" s="140" t="s">
        <v>186</v>
      </c>
      <c r="C53" s="140"/>
      <c r="D53" s="140"/>
      <c r="E53" s="140"/>
    </row>
    <row r="54" spans="1:5" ht="37.5" customHeight="1" thickBot="1">
      <c r="A54" s="4" t="s">
        <v>1</v>
      </c>
      <c r="B54" s="5" t="s">
        <v>2</v>
      </c>
      <c r="C54" s="5" t="s">
        <v>3</v>
      </c>
      <c r="D54" s="67" t="s">
        <v>22</v>
      </c>
      <c r="E54" s="6" t="s">
        <v>21</v>
      </c>
    </row>
    <row r="55" spans="1:5" ht="54" customHeight="1" thickBot="1">
      <c r="A55" s="35" t="s">
        <v>187</v>
      </c>
      <c r="B55" s="31" t="s">
        <v>188</v>
      </c>
      <c r="C55" s="32" t="s">
        <v>189</v>
      </c>
      <c r="D55" s="9" t="s">
        <v>6</v>
      </c>
      <c r="E55" s="73">
        <v>6</v>
      </c>
    </row>
    <row r="56" spans="1:5" ht="54" customHeight="1" thickBot="1">
      <c r="A56" s="36" t="s">
        <v>152</v>
      </c>
      <c r="B56" s="33" t="s">
        <v>190</v>
      </c>
      <c r="C56" s="34" t="s">
        <v>191</v>
      </c>
      <c r="D56" s="10" t="s">
        <v>6</v>
      </c>
      <c r="E56" s="73">
        <v>6</v>
      </c>
    </row>
    <row r="57" spans="1:5" ht="30.75" customHeight="1">
      <c r="A57" s="37"/>
      <c r="B57" s="23"/>
      <c r="C57" s="120" t="s">
        <v>16</v>
      </c>
      <c r="D57" s="124"/>
      <c r="E57" s="17">
        <f>SUM(E52:E56)</f>
        <v>12</v>
      </c>
    </row>
    <row r="58" spans="1:5" ht="30.75" customHeight="1">
      <c r="A58" s="28"/>
      <c r="B58" s="23"/>
      <c r="C58" s="120" t="s">
        <v>17</v>
      </c>
      <c r="D58" s="121"/>
      <c r="E58" s="59">
        <f>SUM(E57/2)</f>
        <v>6</v>
      </c>
    </row>
    <row r="59" spans="1:5" ht="30.75" customHeight="1">
      <c r="A59" s="28"/>
      <c r="B59" s="23"/>
      <c r="C59" s="120" t="s">
        <v>18</v>
      </c>
      <c r="D59" s="121"/>
      <c r="E59" s="18">
        <f>SUM(E58-1)/(6-1)*100/100</f>
        <v>1</v>
      </c>
    </row>
    <row r="60" spans="1:5" ht="30.75" customHeight="1" thickBot="1">
      <c r="A60" s="28"/>
      <c r="B60" s="23"/>
      <c r="C60" s="120" t="s">
        <v>19</v>
      </c>
      <c r="D60" s="121"/>
      <c r="E60" s="84" t="str">
        <f>IF(E59&gt;89.99%,"Cemerlang",IF(E59&gt;79.99%,"Baik",IF(E59&gt;59.99%,"Harapan",IF(E59&gt;39.99%,"Memuaskan",IF(E59&gt;19.99%,"Lemah","Sangat Lemah")))))</f>
        <v>Cemerlang</v>
      </c>
    </row>
    <row r="61" spans="1:5" ht="30.75" customHeight="1" thickBot="1">
      <c r="A61" s="29"/>
      <c r="B61" s="30"/>
      <c r="C61" s="122" t="s">
        <v>159</v>
      </c>
      <c r="D61" s="123"/>
      <c r="E61" s="19">
        <f>SUM(E59*4/100)</f>
        <v>0.04</v>
      </c>
    </row>
  </sheetData>
  <sheetProtection password="CF97" sheet="1"/>
  <protectedRanges>
    <protectedRange sqref="D8:D10 D21:D32 E41:E45 E55:E56" name="Range1"/>
  </protectedRanges>
  <mergeCells count="27">
    <mergeCell ref="A1:C1"/>
    <mergeCell ref="D1:E1"/>
    <mergeCell ref="A2:E2"/>
    <mergeCell ref="A17:C17"/>
    <mergeCell ref="D17:E17"/>
    <mergeCell ref="B3:D3"/>
    <mergeCell ref="A11:E11"/>
    <mergeCell ref="B19:E19"/>
    <mergeCell ref="B39:E39"/>
    <mergeCell ref="C46:D46"/>
    <mergeCell ref="C47:D47"/>
    <mergeCell ref="C48:D48"/>
    <mergeCell ref="A18:E18"/>
    <mergeCell ref="A37:C37"/>
    <mergeCell ref="D37:E37"/>
    <mergeCell ref="A38:E38"/>
    <mergeCell ref="A33:E33"/>
    <mergeCell ref="C61:D61"/>
    <mergeCell ref="B5:E5"/>
    <mergeCell ref="B6:E6"/>
    <mergeCell ref="C50:D50"/>
    <mergeCell ref="B53:E53"/>
    <mergeCell ref="C57:D57"/>
    <mergeCell ref="C58:D58"/>
    <mergeCell ref="C59:D59"/>
    <mergeCell ref="C60:D60"/>
    <mergeCell ref="C49:D49"/>
  </mergeCells>
  <dataValidations count="6">
    <dataValidation type="whole" allowBlank="1" showInputMessage="1" showErrorMessage="1" errorTitle="RALAT" error="SILA ISIKAN NILAI &quot;1&quot; HINGGA &quot;6&quot; SAHAJA. TERIMA KASIH." sqref="E41:E45 E55:E56">
      <formula1>1</formula1>
      <formula2>6</formula2>
    </dataValidation>
    <dataValidation type="decimal" allowBlank="1" showInputMessage="1" showErrorMessage="1" errorTitle="RALAT" error="SILA ISIKAN NILAI &quot;0.00&quot; HINGGA &quot;1.00&quot; SAHAJA. TERIMA KASIH." sqref="D9">
      <formula1>0</formula1>
      <formula2>1</formula2>
    </dataValidation>
    <dataValidation type="decimal" allowBlank="1" showInputMessage="1" showErrorMessage="1" errorTitle="RALAT" error="SILA ISIKAN NILAI &quot;0.00&quot; HINGGA &quot;0.25&quot; SAHAJA. TERIMA KASIH." sqref="D21:D29">
      <formula1>0</formula1>
      <formula2>0.25</formula2>
    </dataValidation>
    <dataValidation type="decimal" allowBlank="1" showInputMessage="1" showErrorMessage="1" errorTitle="RALAT" error="SILA ISIKAN NILAI &quot;0.00&quot; HINGGA &quot;0.50&quot; SAHAJA.  TERIMA KASIH." sqref="D30:D31">
      <formula1>0</formula1>
      <formula2>0.5</formula2>
    </dataValidation>
    <dataValidation type="decimal" allowBlank="1" showInputMessage="1" showErrorMessage="1" errorTitle="RALAT" error="SILA ISIKAN NILAI &quot;0.00&quot; HINGGA &quot;0.75&quot; SAHAJA. TERIMA KASIH." sqref="D32">
      <formula1>0</formula1>
      <formula2>0.75</formula2>
    </dataValidation>
    <dataValidation type="decimal" allowBlank="1" showInputMessage="1" showErrorMessage="1" errorTitle="RALAT" error="SILA ISIKAN NILAI &quot;0.00&quot; HINGGA &quot;2.50&quot; SAHAJA. TERIMA KASIH." sqref="D8 D10">
      <formula1>0</formula1>
      <formula2>2.5</formula2>
    </dataValidation>
  </dataValidations>
  <printOptions horizontalCentered="1"/>
  <pageMargins left="0.36" right="0.36" top="0.66" bottom="0.41" header="0.5" footer="0.5"/>
  <pageSetup orientation="portrait" paperSize="9" scale="5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S42"/>
  <sheetViews>
    <sheetView zoomScale="70" zoomScaleNormal="70" zoomScalePageLayoutView="0" workbookViewId="0" topLeftCell="A1">
      <selection activeCell="E12" sqref="E12"/>
    </sheetView>
  </sheetViews>
  <sheetFormatPr defaultColWidth="11.00390625" defaultRowHeight="15.75"/>
  <cols>
    <col min="1" max="1" width="9.875" style="0" customWidth="1"/>
    <col min="2" max="2" width="38.375" style="0" customWidth="1"/>
    <col min="3" max="3" width="67.50390625" style="0" customWidth="1"/>
    <col min="4" max="4" width="12.00390625" style="0" customWidth="1"/>
    <col min="5" max="5" width="15.50390625" style="0" customWidth="1"/>
  </cols>
  <sheetData>
    <row r="1" spans="1:5" ht="45.75" customHeight="1">
      <c r="A1" s="151" t="s">
        <v>193</v>
      </c>
      <c r="B1" s="151"/>
      <c r="C1" s="151"/>
      <c r="D1" s="152" t="s">
        <v>238</v>
      </c>
      <c r="E1" s="152"/>
    </row>
    <row r="2" spans="1:5" ht="24" customHeight="1" thickBot="1">
      <c r="A2" s="97" t="s">
        <v>192</v>
      </c>
      <c r="B2" s="97"/>
      <c r="C2" s="97"/>
      <c r="D2" s="97"/>
      <c r="E2" s="97"/>
    </row>
    <row r="3" spans="1:5" ht="39" customHeight="1" thickBot="1" thickTop="1">
      <c r="A3" s="11">
        <v>5</v>
      </c>
      <c r="B3" s="153" t="s">
        <v>33</v>
      </c>
      <c r="C3" s="154"/>
      <c r="D3" s="154"/>
      <c r="E3" s="44">
        <f>SUM(E16+E28+E42)</f>
        <v>0.1</v>
      </c>
    </row>
    <row r="4" spans="1:5" ht="6" customHeight="1" thickBot="1">
      <c r="A4" s="2"/>
      <c r="B4" s="2"/>
      <c r="C4" s="2"/>
      <c r="D4" s="2"/>
      <c r="E4" s="3"/>
    </row>
    <row r="5" spans="1:5" ht="37.5" customHeight="1" thickBot="1">
      <c r="A5" s="12">
        <v>5.1</v>
      </c>
      <c r="B5" s="150" t="s">
        <v>32</v>
      </c>
      <c r="C5" s="150"/>
      <c r="D5" s="150"/>
      <c r="E5" s="150"/>
    </row>
    <row r="6" spans="1:5" ht="37.5" customHeight="1" thickBot="1">
      <c r="A6" s="4" t="s">
        <v>1</v>
      </c>
      <c r="B6" s="5" t="s">
        <v>2</v>
      </c>
      <c r="C6" s="5" t="s">
        <v>3</v>
      </c>
      <c r="D6" s="22" t="s">
        <v>22</v>
      </c>
      <c r="E6" s="6" t="s">
        <v>21</v>
      </c>
    </row>
    <row r="7" spans="1:5" ht="51.75" customHeight="1" thickBot="1">
      <c r="A7" s="35" t="s">
        <v>119</v>
      </c>
      <c r="B7" s="31" t="s">
        <v>120</v>
      </c>
      <c r="C7" s="32" t="s">
        <v>121</v>
      </c>
      <c r="D7" s="9" t="s">
        <v>6</v>
      </c>
      <c r="E7" s="73">
        <v>6</v>
      </c>
    </row>
    <row r="8" spans="1:5" ht="51.75" customHeight="1" thickBot="1">
      <c r="A8" s="38" t="s">
        <v>122</v>
      </c>
      <c r="B8" s="33" t="s">
        <v>123</v>
      </c>
      <c r="C8" s="34" t="s">
        <v>124</v>
      </c>
      <c r="D8" s="10" t="s">
        <v>6</v>
      </c>
      <c r="E8" s="73">
        <v>6</v>
      </c>
    </row>
    <row r="9" spans="1:5" ht="51.75" customHeight="1" thickBot="1">
      <c r="A9" s="38" t="s">
        <v>125</v>
      </c>
      <c r="B9" s="33" t="s">
        <v>126</v>
      </c>
      <c r="C9" s="34" t="s">
        <v>127</v>
      </c>
      <c r="D9" s="10" t="s">
        <v>6</v>
      </c>
      <c r="E9" s="73">
        <v>6</v>
      </c>
    </row>
    <row r="10" spans="1:5" ht="70.5" customHeight="1" thickBot="1">
      <c r="A10" s="38" t="s">
        <v>128</v>
      </c>
      <c r="B10" s="33" t="s">
        <v>129</v>
      </c>
      <c r="C10" s="34" t="s">
        <v>130</v>
      </c>
      <c r="D10" s="10" t="s">
        <v>6</v>
      </c>
      <c r="E10" s="73">
        <v>6</v>
      </c>
    </row>
    <row r="11" spans="1:5" ht="53.25" customHeight="1" thickBot="1">
      <c r="A11" s="36" t="s">
        <v>131</v>
      </c>
      <c r="B11" s="88" t="s">
        <v>242</v>
      </c>
      <c r="C11" s="89" t="s">
        <v>243</v>
      </c>
      <c r="D11" s="10" t="s">
        <v>6</v>
      </c>
      <c r="E11" s="73">
        <v>6</v>
      </c>
    </row>
    <row r="12" spans="1:5" ht="30.75" customHeight="1">
      <c r="A12" s="37"/>
      <c r="B12" s="23"/>
      <c r="C12" s="120" t="s">
        <v>16</v>
      </c>
      <c r="D12" s="124"/>
      <c r="E12" s="17">
        <f>SUM(E7:E11)</f>
        <v>30</v>
      </c>
    </row>
    <row r="13" spans="1:5" ht="30.75" customHeight="1">
      <c r="A13" s="28"/>
      <c r="B13" s="23"/>
      <c r="C13" s="120" t="s">
        <v>17</v>
      </c>
      <c r="D13" s="121"/>
      <c r="E13" s="59">
        <f>SUM(E12/5)</f>
        <v>6</v>
      </c>
    </row>
    <row r="14" spans="1:5" ht="30.75" customHeight="1">
      <c r="A14" s="28"/>
      <c r="B14" s="23"/>
      <c r="C14" s="120" t="s">
        <v>18</v>
      </c>
      <c r="D14" s="121"/>
      <c r="E14" s="18">
        <f>SUM(E13-1)/(6-1)*100/100</f>
        <v>1</v>
      </c>
    </row>
    <row r="15" spans="1:5" ht="30.75" customHeight="1" thickBot="1">
      <c r="A15" s="28"/>
      <c r="B15" s="23"/>
      <c r="C15" s="120" t="s">
        <v>19</v>
      </c>
      <c r="D15" s="121"/>
      <c r="E15" s="84" t="str">
        <f>IF(E14&gt;89.99%,"Cemerlang",IF(E14&gt;79.99%,"Baik",IF(E14&gt;59.99%,"Harapan",IF(E14&gt;39.99%,"Memuaskan",IF(E14&gt;19.99%,"Lemah","Sangat Lemah")))))</f>
        <v>Cemerlang</v>
      </c>
    </row>
    <row r="16" spans="1:5" ht="30.75" customHeight="1" thickBot="1">
      <c r="A16" s="29"/>
      <c r="B16" s="30"/>
      <c r="C16" s="122" t="s">
        <v>20</v>
      </c>
      <c r="D16" s="123"/>
      <c r="E16" s="19">
        <f>SUM(E14*5/100)</f>
        <v>0.05</v>
      </c>
    </row>
    <row r="18" ht="57" customHeight="1" thickBot="1"/>
    <row r="19" spans="1:5" ht="37.5" customHeight="1" thickBot="1">
      <c r="A19" s="12">
        <v>5.2</v>
      </c>
      <c r="B19" s="150" t="s">
        <v>144</v>
      </c>
      <c r="C19" s="150"/>
      <c r="D19" s="150"/>
      <c r="E19" s="150"/>
    </row>
    <row r="20" spans="1:5" ht="37.5" customHeight="1" thickBot="1">
      <c r="A20" s="4" t="s">
        <v>1</v>
      </c>
      <c r="B20" s="5" t="s">
        <v>2</v>
      </c>
      <c r="C20" s="5" t="s">
        <v>3</v>
      </c>
      <c r="D20" s="22" t="s">
        <v>22</v>
      </c>
      <c r="E20" s="6" t="s">
        <v>21</v>
      </c>
    </row>
    <row r="21" spans="1:5" ht="51.75" customHeight="1" thickBot="1">
      <c r="A21" s="35" t="s">
        <v>132</v>
      </c>
      <c r="B21" s="31" t="s">
        <v>120</v>
      </c>
      <c r="C21" s="32" t="s">
        <v>133</v>
      </c>
      <c r="D21" s="9" t="s">
        <v>6</v>
      </c>
      <c r="E21" s="73">
        <v>6</v>
      </c>
    </row>
    <row r="22" spans="1:5" ht="51.75" customHeight="1" thickBot="1">
      <c r="A22" s="36" t="s">
        <v>134</v>
      </c>
      <c r="B22" s="33" t="s">
        <v>123</v>
      </c>
      <c r="C22" s="34" t="s">
        <v>135</v>
      </c>
      <c r="D22" s="10" t="s">
        <v>6</v>
      </c>
      <c r="E22" s="73">
        <v>6</v>
      </c>
    </row>
    <row r="23" spans="1:5" ht="51.75" customHeight="1" thickBot="1">
      <c r="A23" s="36" t="s">
        <v>136</v>
      </c>
      <c r="B23" s="33" t="s">
        <v>126</v>
      </c>
      <c r="C23" s="34" t="s">
        <v>137</v>
      </c>
      <c r="D23" s="10" t="s">
        <v>6</v>
      </c>
      <c r="E23" s="73">
        <v>6</v>
      </c>
    </row>
    <row r="24" spans="1:5" ht="30.75" customHeight="1">
      <c r="A24" s="37"/>
      <c r="B24" s="23"/>
      <c r="C24" s="120" t="s">
        <v>16</v>
      </c>
      <c r="D24" s="124"/>
      <c r="E24" s="17">
        <f>SUM(E19:E23)</f>
        <v>18</v>
      </c>
    </row>
    <row r="25" spans="1:5" ht="30.75" customHeight="1">
      <c r="A25" s="28"/>
      <c r="B25" s="23"/>
      <c r="C25" s="120" t="s">
        <v>17</v>
      </c>
      <c r="D25" s="121"/>
      <c r="E25" s="59">
        <f>SUM(E24/3)</f>
        <v>6</v>
      </c>
    </row>
    <row r="26" spans="1:5" ht="30.75" customHeight="1">
      <c r="A26" s="28"/>
      <c r="B26" s="23"/>
      <c r="C26" s="120" t="s">
        <v>18</v>
      </c>
      <c r="D26" s="121"/>
      <c r="E26" s="18">
        <f>SUM(E25-1)/(6-1)*100/100</f>
        <v>1</v>
      </c>
    </row>
    <row r="27" spans="1:5" ht="30.75" customHeight="1" thickBot="1">
      <c r="A27" s="28"/>
      <c r="B27" s="23"/>
      <c r="C27" s="120" t="s">
        <v>19</v>
      </c>
      <c r="D27" s="121"/>
      <c r="E27" s="84" t="str">
        <f>IF(E26&gt;89.99%,"Cemerlang",IF(E26&gt;79.99%,"Baik",IF(E26&gt;59.99%,"Harapan",IF(E26&gt;39.99%,"Memuaskan",IF(E26&gt;19.99%,"Lemah","Sangat Lemah")))))</f>
        <v>Cemerlang</v>
      </c>
    </row>
    <row r="28" spans="1:5" ht="30.75" customHeight="1" thickBot="1">
      <c r="A28" s="29"/>
      <c r="B28" s="30"/>
      <c r="C28" s="122" t="s">
        <v>145</v>
      </c>
      <c r="D28" s="123"/>
      <c r="E28" s="19">
        <f>SUM(E26*2.5/100)</f>
        <v>0.025</v>
      </c>
    </row>
    <row r="29" ht="33.75" customHeight="1"/>
    <row r="30" ht="160.5" customHeight="1"/>
    <row r="31" spans="1:5" ht="42.75" customHeight="1">
      <c r="A31" s="151" t="s">
        <v>193</v>
      </c>
      <c r="B31" s="151"/>
      <c r="C31" s="151"/>
      <c r="D31" s="152" t="s">
        <v>238</v>
      </c>
      <c r="E31" s="152"/>
    </row>
    <row r="32" spans="1:5" ht="26.25" customHeight="1" thickBot="1">
      <c r="A32" s="97" t="s">
        <v>192</v>
      </c>
      <c r="B32" s="97"/>
      <c r="C32" s="97"/>
      <c r="D32" s="97"/>
      <c r="E32" s="97"/>
    </row>
    <row r="33" spans="1:19" ht="37.5" customHeight="1" thickBot="1">
      <c r="A33" s="12">
        <v>5.3</v>
      </c>
      <c r="B33" s="150" t="s">
        <v>143</v>
      </c>
      <c r="C33" s="150"/>
      <c r="D33" s="150"/>
      <c r="E33" s="150"/>
      <c r="S33" s="85"/>
    </row>
    <row r="34" spans="1:19" ht="37.5" customHeight="1" thickBot="1">
      <c r="A34" s="4" t="s">
        <v>1</v>
      </c>
      <c r="B34" s="5" t="s">
        <v>2</v>
      </c>
      <c r="C34" s="5" t="s">
        <v>3</v>
      </c>
      <c r="D34" s="22" t="s">
        <v>22</v>
      </c>
      <c r="E34" s="6" t="s">
        <v>21</v>
      </c>
      <c r="S34" s="85"/>
    </row>
    <row r="35" spans="1:19" ht="50.25" customHeight="1" thickBot="1">
      <c r="A35" s="35" t="s">
        <v>138</v>
      </c>
      <c r="B35" s="31" t="s">
        <v>120</v>
      </c>
      <c r="C35" s="32" t="s">
        <v>121</v>
      </c>
      <c r="D35" s="9" t="s">
        <v>6</v>
      </c>
      <c r="E35" s="73">
        <v>6</v>
      </c>
      <c r="S35" s="85"/>
    </row>
    <row r="36" spans="1:19" ht="50.25" customHeight="1" thickBot="1">
      <c r="A36" s="38" t="s">
        <v>139</v>
      </c>
      <c r="B36" s="33" t="s">
        <v>123</v>
      </c>
      <c r="C36" s="34" t="s">
        <v>140</v>
      </c>
      <c r="D36" s="10" t="s">
        <v>6</v>
      </c>
      <c r="E36" s="73">
        <v>6</v>
      </c>
      <c r="S36" s="85"/>
    </row>
    <row r="37" spans="1:19" ht="50.25" customHeight="1" thickBot="1">
      <c r="A37" s="36" t="s">
        <v>141</v>
      </c>
      <c r="B37" s="33" t="s">
        <v>126</v>
      </c>
      <c r="C37" s="34" t="s">
        <v>142</v>
      </c>
      <c r="D37" s="10" t="s">
        <v>6</v>
      </c>
      <c r="E37" s="73">
        <v>6</v>
      </c>
      <c r="S37" s="85"/>
    </row>
    <row r="38" spans="1:19" ht="30.75" customHeight="1">
      <c r="A38" s="37"/>
      <c r="B38" s="23"/>
      <c r="C38" s="120" t="s">
        <v>16</v>
      </c>
      <c r="D38" s="124"/>
      <c r="E38" s="17">
        <f>SUM(E33:E37)</f>
        <v>18</v>
      </c>
      <c r="S38" s="85"/>
    </row>
    <row r="39" spans="1:5" ht="30.75" customHeight="1">
      <c r="A39" s="28"/>
      <c r="B39" s="23"/>
      <c r="C39" s="120" t="s">
        <v>17</v>
      </c>
      <c r="D39" s="121"/>
      <c r="E39" s="59">
        <f>SUM(E38/3)</f>
        <v>6</v>
      </c>
    </row>
    <row r="40" spans="1:5" ht="30.75" customHeight="1">
      <c r="A40" s="28"/>
      <c r="B40" s="23"/>
      <c r="C40" s="120" t="s">
        <v>18</v>
      </c>
      <c r="D40" s="121"/>
      <c r="E40" s="18">
        <f>SUM(E39-1)/(6-1)*100/100</f>
        <v>1</v>
      </c>
    </row>
    <row r="41" spans="1:5" ht="30.75" customHeight="1" thickBot="1">
      <c r="A41" s="28"/>
      <c r="B41" s="23"/>
      <c r="C41" s="120" t="s">
        <v>19</v>
      </c>
      <c r="D41" s="121"/>
      <c r="E41" s="84" t="str">
        <f>IF(E14&gt;89.99%,"Cemerlang",IF(E14&gt;79.99%,"Baik",IF(E14&gt;59.99%,"Harapan",IF(E14&gt;39.99%,"Memuaskan",IF(E14&gt;19.99%,"Lemah","Sangat Lemah")))))</f>
        <v>Cemerlang</v>
      </c>
    </row>
    <row r="42" spans="1:5" ht="30.75" customHeight="1" thickBot="1">
      <c r="A42" s="29"/>
      <c r="B42" s="30"/>
      <c r="C42" s="122" t="s">
        <v>145</v>
      </c>
      <c r="D42" s="123"/>
      <c r="E42" s="19">
        <f>SUM(E40*2.5/100)</f>
        <v>0.025</v>
      </c>
    </row>
  </sheetData>
  <sheetProtection password="CF97" sheet="1"/>
  <protectedRanges>
    <protectedRange sqref="E7:E11 E21:E23 E35:E37" name="Range1"/>
  </protectedRanges>
  <mergeCells count="25">
    <mergeCell ref="C14:D14"/>
    <mergeCell ref="C15:D15"/>
    <mergeCell ref="C16:D16"/>
    <mergeCell ref="B19:E19"/>
    <mergeCell ref="C24:D24"/>
    <mergeCell ref="C25:D25"/>
    <mergeCell ref="A1:C1"/>
    <mergeCell ref="D1:E1"/>
    <mergeCell ref="A2:E2"/>
    <mergeCell ref="A31:C31"/>
    <mergeCell ref="D31:E31"/>
    <mergeCell ref="C27:D27"/>
    <mergeCell ref="B3:D3"/>
    <mergeCell ref="B5:E5"/>
    <mergeCell ref="C12:D12"/>
    <mergeCell ref="C13:D13"/>
    <mergeCell ref="C26:D26"/>
    <mergeCell ref="C42:D42"/>
    <mergeCell ref="C28:D28"/>
    <mergeCell ref="B33:E33"/>
    <mergeCell ref="C38:D38"/>
    <mergeCell ref="C39:D39"/>
    <mergeCell ref="C40:D40"/>
    <mergeCell ref="C41:D41"/>
    <mergeCell ref="A32:E32"/>
  </mergeCells>
  <dataValidations count="1">
    <dataValidation type="whole" allowBlank="1" showInputMessage="1" showErrorMessage="1" errorTitle="RALAT" error="SILA ISIKAN NILAI &quot;1&quot; HINGGA &quot;6&quot; SAHAJA. TERIMA KASIH." sqref="E7:E11 E21 E22 E23 E35 E36 E37">
      <formula1>1</formula1>
      <formula2>6</formula2>
    </dataValidation>
  </dataValidations>
  <printOptions horizontalCentered="1"/>
  <pageMargins left="0.36" right="0.36" top="0.66" bottom="0.41" header="0.5" footer="0.5"/>
  <pageSetup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BAHRIN  MASDUKI</dc:creator>
  <cp:keywords/>
  <dc:description/>
  <cp:lastModifiedBy>BAHRIN MASDUKI</cp:lastModifiedBy>
  <cp:lastPrinted>2014-06-16T23:46:59Z</cp:lastPrinted>
  <dcterms:created xsi:type="dcterms:W3CDTF">2014-05-22T01:05:46Z</dcterms:created>
  <dcterms:modified xsi:type="dcterms:W3CDTF">2015-05-15T07:00:19Z</dcterms:modified>
  <cp:category/>
  <cp:version/>
  <cp:contentType/>
  <cp:contentStatus/>
</cp:coreProperties>
</file>